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2"/>
  </bookViews>
  <sheets>
    <sheet name="декабрь" sheetId="1" state="visible" r:id="rId2"/>
    <sheet name="ноябрь" sheetId="2" state="visible" r:id="rId3"/>
    <sheet name="октябрь" sheetId="3" state="visible" r:id="rId4"/>
    <sheet name="сентябрь" sheetId="4" state="visible" r:id="rId5"/>
    <sheet name="август" sheetId="5" state="visible" r:id="rId6"/>
    <sheet name="июль" sheetId="6" state="visible" r:id="rId7"/>
    <sheet name="июнь" sheetId="7" state="visible" r:id="rId8"/>
    <sheet name="май" sheetId="8" state="visible" r:id="rId9"/>
    <sheet name="апрель" sheetId="9" state="visible" r:id="rId10"/>
    <sheet name="март" sheetId="10" state="visible" r:id="rId11"/>
    <sheet name="февраль" sheetId="11" state="visible" r:id="rId12"/>
    <sheet name="январь" sheetId="12" state="visible" r:id="rId13"/>
    <sheet name="Электроэнергия" sheetId="13" state="visible" r:id="rId14"/>
    <sheet name="Членские взносы" sheetId="14" state="visible" r:id="rId15"/>
    <sheet name="Вывоз мусора" sheetId="15" state="visible" r:id="rId16"/>
    <sheet name="Целевые" sheetId="16" state="visible" r:id="rId17"/>
    <sheet name="Дополнительные" sheetId="17" state="visible" r:id="rId18"/>
    <sheet name="СВОД" sheetId="18" state="visible" r:id="rId19"/>
  </sheets>
  <definedNames>
    <definedName function="false" hidden="true" localSheetId="14" name="_xlnm._FilterDatabase" vbProcedure="false">'Вывоз мусора'!$T$2:$T$129</definedName>
    <definedName function="false" hidden="true" localSheetId="16" name="_xlnm._FilterDatabase" vbProcedure="false">Дополнительные!$T$2:$T$130</definedName>
    <definedName function="false" hidden="true" localSheetId="15" name="_xlnm._FilterDatabase" vbProcedure="false">Целевые!$S$2:$S$130</definedName>
    <definedName function="false" hidden="true" localSheetId="13" name="_xlnm._FilterDatabase" vbProcedure="false">'Членские взносы'!$AI$4:$AI$129</definedName>
    <definedName function="false" hidden="true" localSheetId="12" name="_xlnm._FilterDatabase" vbProcedure="false">Электроэнергия!$AN$1:$AN$129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<sst xmlns="http://schemas.openxmlformats.org/spreadsheetml/2006/main" count="372" uniqueCount="123">
  <si>
    <t xml:space="preserve">Книга учета доходов </t>
  </si>
  <si>
    <t xml:space="preserve">Садоводческого товарищества " 2"</t>
  </si>
  <si>
    <t xml:space="preserve">декабрь 2020г.</t>
  </si>
  <si>
    <t xml:space="preserve">руб.</t>
  </si>
  <si>
    <t xml:space="preserve">№ уч.</t>
  </si>
  <si>
    <t xml:space="preserve">ФИО</t>
  </si>
  <si>
    <t xml:space="preserve">Общая сумма поступления</t>
  </si>
  <si>
    <t xml:space="preserve">в т.ч.</t>
  </si>
  <si>
    <t xml:space="preserve">Целевые</t>
  </si>
  <si>
    <t xml:space="preserve">Доп. Взнос</t>
  </si>
  <si>
    <t xml:space="preserve">мусор</t>
  </si>
  <si>
    <t xml:space="preserve">электро-энергия</t>
  </si>
  <si>
    <t xml:space="preserve">членский внос</t>
  </si>
  <si>
    <t xml:space="preserve">ИТОГО</t>
  </si>
  <si>
    <t xml:space="preserve"> </t>
  </si>
  <si>
    <t xml:space="preserve">Садоводческого товарищества "Гранит-2002"</t>
  </si>
  <si>
    <t xml:space="preserve">ноябрь 2019 г.</t>
  </si>
  <si>
    <t xml:space="preserve">Целевые </t>
  </si>
  <si>
    <t xml:space="preserve">Садоводческого товарищества "</t>
  </si>
  <si>
    <t xml:space="preserve">октябрь 2019 г.</t>
  </si>
  <si>
    <t xml:space="preserve">заявление</t>
  </si>
  <si>
    <t xml:space="preserve">сентябрь 2019 г.</t>
  </si>
  <si>
    <t xml:space="preserve">Ообщая сумма поступления</t>
  </si>
  <si>
    <t xml:space="preserve">целевые</t>
  </si>
  <si>
    <t xml:space="preserve">август 2019 г.</t>
  </si>
  <si>
    <t xml:space="preserve">Садоводческого товарищества " </t>
  </si>
  <si>
    <t xml:space="preserve">июль 2019 г.</t>
  </si>
  <si>
    <t xml:space="preserve">Компенсация расходов по электроэнергии</t>
  </si>
  <si>
    <t xml:space="preserve">ЕРИП электроэнергия</t>
  </si>
  <si>
    <t xml:space="preserve">67,81-25,48</t>
  </si>
  <si>
    <t xml:space="preserve">июнь 2019 г.</t>
  </si>
  <si>
    <t xml:space="preserve">май 2019 г.</t>
  </si>
  <si>
    <t xml:space="preserve">Книга учета доходов</t>
  </si>
  <si>
    <t xml:space="preserve">              Садоводческого товарищества " </t>
  </si>
  <si>
    <t xml:space="preserve"> апрель 2019 г.</t>
  </si>
  <si>
    <t xml:space="preserve">март 2019 г.</t>
  </si>
  <si>
    <t xml:space="preserve">февраль 2019г.</t>
  </si>
  <si>
    <t xml:space="preserve">7-мусор</t>
  </si>
  <si>
    <t xml:space="preserve">61-членские взносы</t>
  </si>
  <si>
    <t xml:space="preserve">Книга учета дохдов</t>
  </si>
  <si>
    <t xml:space="preserve">январь 2019 г.</t>
  </si>
  <si>
    <t xml:space="preserve">ЕРИП</t>
  </si>
  <si>
    <t xml:space="preserve">Общая сумма поступле-ния</t>
  </si>
  <si>
    <t xml:space="preserve">Поступления от  членов товарищества "</t>
  </si>
  <si>
    <t xml:space="preserve">1 полугодие</t>
  </si>
  <si>
    <t xml:space="preserve">за электроэнергию  2019 г.</t>
  </si>
  <si>
    <t xml:space="preserve">формула</t>
  </si>
  <si>
    <t xml:space="preserve">значения</t>
  </si>
  <si>
    <t xml:space="preserve">Итого кВт год</t>
  </si>
  <si>
    <t xml:space="preserve">Итого год сумма</t>
  </si>
  <si>
    <t xml:space="preserve">ОПЛАЧЕНО</t>
  </si>
  <si>
    <t xml:space="preserve">Показания на момент сверки (24.12.2019)</t>
  </si>
  <si>
    <t xml:space="preserve">Оплаченные Показания на конец 2018г</t>
  </si>
  <si>
    <t xml:space="preserve">Последнее оплаченное показание
</t>
  </si>
  <si>
    <t xml:space="preserve">Следует оплатить , КВт
(6-9)</t>
  </si>
  <si>
    <t xml:space="preserve">07 ноября 2018 (показания сч)</t>
  </si>
  <si>
    <t xml:space="preserve">Выставление 2.8% от электроэнергии (2019г)</t>
  </si>
  <si>
    <t xml:space="preserve">Выставление 2.8% от электроэнергии (январь 2019-июнь2019) 1 полугодие</t>
  </si>
  <si>
    <r>
      <rPr>
        <b val="true"/>
        <sz val="9"/>
        <color rgb="FF000000"/>
        <rFont val="Times New Roman"/>
        <family val="1"/>
        <charset val="204"/>
      </rPr>
      <t xml:space="preserve">Оплата</t>
    </r>
    <r>
      <rPr>
        <sz val="9"/>
        <color rgb="FF000000"/>
        <rFont val="Times New Roman"/>
        <family val="1"/>
        <charset val="204"/>
      </rPr>
      <t xml:space="preserve"> 2,8% от оплаченной электроэнергии</t>
    </r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</si>
  <si>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</si>
  <si>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</si>
  <si>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</si>
  <si>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</si>
  <si>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</si>
  <si>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</si>
  <si>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</si>
  <si>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</si>
  <si>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</si>
  <si>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</si>
  <si>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</si>
  <si>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</si>
  <si>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2015-2018</t>
  </si>
  <si>
    <t xml:space="preserve">сама высчитала без сверки</t>
  </si>
  <si>
    <t xml:space="preserve">кВт
0,15239
</t>
  </si>
  <si>
    <t xml:space="preserve">сумма</t>
  </si>
  <si>
    <t xml:space="preserve">кВт
0,1746
</t>
  </si>
  <si>
    <t xml:space="preserve">Сумма к оплате, руб.</t>
  </si>
  <si>
    <t xml:space="preserve">ИНДЕКСАЦИЯ, квт</t>
  </si>
  <si>
    <t xml:space="preserve">Переплата на 31.01.2019, квт</t>
  </si>
  <si>
    <t xml:space="preserve">Поступления от  членов товарищества " </t>
  </si>
  <si>
    <t xml:space="preserve">долги 2018</t>
  </si>
  <si>
    <t xml:space="preserve">Задолженность до конца текущего года</t>
  </si>
  <si>
    <t xml:space="preserve">+</t>
  </si>
  <si>
    <t xml:space="preserve">членских взносов в 2019 году</t>
  </si>
  <si>
    <t xml:space="preserve">Итого год поступило</t>
  </si>
  <si>
    <t xml:space="preserve">Итого год оплатили</t>
  </si>
  <si>
    <t xml:space="preserve">С-до на 01.01.2019 членские (+ долг, - переплата)</t>
  </si>
  <si>
    <t xml:space="preserve">С-до на 01.01.2019 ТБО</t>
  </si>
  <si>
    <t xml:space="preserve">С-до на 01.01.2019 целевые</t>
  </si>
  <si>
    <t xml:space="preserve">С-до на 01.01.2019 эл-энергия</t>
  </si>
  <si>
    <t xml:space="preserve">Задолж. членские взносы</t>
  </si>
  <si>
    <t xml:space="preserve">Вывоз ТБО</t>
  </si>
  <si>
    <t xml:space="preserve">Задолж. целевые</t>
  </si>
  <si>
    <t xml:space="preserve">Задолж. Эл/эн</t>
  </si>
  <si>
    <t xml:space="preserve">Сальдо членских взносов за 2019 год (+ долг, - переплата)</t>
  </si>
  <si>
    <t xml:space="preserve">Выставление к оплате: январь 2019г.</t>
  </si>
  <si>
    <t xml:space="preserve">1 квартал</t>
  </si>
  <si>
    <t xml:space="preserve">2 квартал</t>
  </si>
  <si>
    <t xml:space="preserve">1 полугодие поступило</t>
  </si>
  <si>
    <t xml:space="preserve">1 полугодие оплатили</t>
  </si>
  <si>
    <t xml:space="preserve">сентбрь</t>
  </si>
  <si>
    <t xml:space="preserve">3 квартал</t>
  </si>
  <si>
    <t xml:space="preserve">4 квартал</t>
  </si>
  <si>
    <t xml:space="preserve">2 полугодие оплатили </t>
  </si>
  <si>
    <t xml:space="preserve">Забрали 3 руб. из переплаты членских на задолженность по мусору</t>
  </si>
  <si>
    <t xml:space="preserve">проверка</t>
  </si>
  <si>
    <t xml:space="preserve">2019год</t>
  </si>
  <si>
    <t xml:space="preserve">за вывоз мусора</t>
  </si>
  <si>
    <t xml:space="preserve">Итого год</t>
  </si>
  <si>
    <t xml:space="preserve">Итого год оплачено</t>
  </si>
  <si>
    <t xml:space="preserve">С-до на 31.12.2018</t>
  </si>
  <si>
    <t xml:space="preserve">Выставление к оплате</t>
  </si>
  <si>
    <t xml:space="preserve">Дрозд С В</t>
  </si>
  <si>
    <t xml:space="preserve">членскае</t>
  </si>
  <si>
    <t xml:space="preserve">Черкас К.В.</t>
  </si>
  <si>
    <t xml:space="preserve">Забрали 3 руб из переплаты по членским взносам</t>
  </si>
  <si>
    <t xml:space="preserve">в счет членских</t>
  </si>
  <si>
    <t xml:space="preserve">Поступления целевых взносов  от  членов товарищества " </t>
  </si>
  <si>
    <t xml:space="preserve">2019 год</t>
  </si>
  <si>
    <t xml:space="preserve">Поступления дополнительных взносов  от  членов товарищества " </t>
  </si>
  <si>
    <t xml:space="preserve">Выставление к оплате (1 полугодие)</t>
  </si>
  <si>
    <t xml:space="preserve">Выставление к оплате (2019г)</t>
  </si>
  <si>
    <t xml:space="preserve">январь-сентябрь 2019г.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</si>
</sst>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@"/>
    <numFmt numFmtId="166" formatCode="#,##0.00"/>
    <numFmt numFmtId="167" formatCode="#,##0"/>
    <numFmt numFmtId="168" formatCode="0"/>
    <numFmt numFmtId="169" formatCode="0.00%"/>
    <numFmt numFmtId="170" formatCode="0.00"/>
    <numFmt numFmtId="171" formatCode="[$-419]mmm/yy"/>
    <numFmt numFmtId="172" formatCode="#,##0.0"/>
    <numFmt numFmtId="173" formatCode="General"/>
    <numFmt numFmtId="174" formatCode="_-* #,##0.00\ _₽_-;\-* #,##0.00\ _₽_-;_-* \-??\ _₽_-;_-@_-"/>
    <numFmt numFmtId="175" formatCode="[$-419]dd/mm/yyyy"/>
  </numFmts>
  <fonts count="5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i val="true"/>
      <sz val="9"/>
      <name val="Times New Roman"/>
      <family val="1"/>
      <charset val="204"/>
    </font>
    <font>
      <b val="true"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4F81BD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 val="true"/>
      <sz val="9"/>
      <color rgb="FF000000"/>
      <name val="Times New Roman"/>
      <family val="1"/>
      <charset val="204"/>
    </font>
    <font>
      <b val="true"/>
      <i val="true"/>
      <sz val="8"/>
      <color rgb="FF000000"/>
      <name val="Times New Roman"/>
      <family val="1"/>
      <charset val="204"/>
    </font>
    <font>
      <b val="true"/>
      <sz val="8"/>
      <color rgb="FFFF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 val="true"/>
      <i val="true"/>
      <sz val="8"/>
      <name val="Times New Roman"/>
      <family val="1"/>
      <charset val="204"/>
    </font>
    <font>
      <b val="true"/>
      <sz val="7"/>
      <color rgb="FFFF0000"/>
      <name val="Times New Roman"/>
      <family val="1"/>
      <charset val="204"/>
    </font>
    <font>
      <sz val="9"/>
      <color rgb="FFFFFFFF"/>
      <name val="Times New Roman"/>
      <family val="1"/>
      <charset val="204"/>
    </font>
    <font>
      <b val="true"/>
      <sz val="9"/>
      <color rgb="FFFFFFFF"/>
      <name val="Times New Roman"/>
      <family val="1"/>
      <charset val="204"/>
    </font>
    <font>
      <b val="true"/>
      <sz val="9"/>
      <color rgb="FFFF0000"/>
      <name val="Times New Roman"/>
      <family val="1"/>
      <charset val="204"/>
    </font>
    <font>
      <b val="true"/>
      <sz val="8"/>
      <name val="Times New Roman"/>
      <family val="1"/>
      <charset val="204"/>
    </font>
    <font>
      <b val="true"/>
      <sz val="7"/>
      <name val="Times New Roman"/>
      <family val="1"/>
      <charset val="204"/>
    </font>
    <font>
      <b val="true"/>
      <sz val="8"/>
      <color rgb="FF00B050"/>
      <name val="Times New Roman"/>
      <family val="1"/>
      <charset val="204"/>
    </font>
    <font>
      <sz val="7"/>
      <color rgb="FFFFFFFF"/>
      <name val="Times New Roman"/>
      <family val="1"/>
      <charset val="204"/>
    </font>
    <font>
      <b val="true"/>
      <i val="true"/>
      <sz val="7"/>
      <color rgb="FFFF0000"/>
      <name val="Times New Roman"/>
      <family val="1"/>
      <charset val="204"/>
    </font>
    <font>
      <b val="true"/>
      <i val="true"/>
      <sz val="7"/>
      <color rgb="FF00B050"/>
      <name val="Times New Roman"/>
      <family val="1"/>
      <charset val="204"/>
    </font>
    <font>
      <i val="true"/>
      <sz val="7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i val="true"/>
      <sz val="8"/>
      <color rgb="FFFF0000"/>
      <name val="Times New Roman"/>
      <family val="1"/>
      <charset val="204"/>
    </font>
    <font>
      <sz val="6"/>
      <name val="Times New Roman"/>
      <family val="1"/>
      <charset val="204"/>
    </font>
    <font>
      <b val="true"/>
      <i val="true"/>
      <sz val="8"/>
      <color rgb="FFFF0000"/>
      <name val="Times New Roman"/>
      <family val="1"/>
      <charset val="204"/>
    </font>
    <font>
      <sz val="8"/>
      <color rgb="FFFFFFFF"/>
      <name val="Times New Roman"/>
      <family val="1"/>
      <charset val="204"/>
    </font>
    <font>
      <b val="true"/>
      <i val="true"/>
      <sz val="6"/>
      <name val="Times New Roman"/>
      <family val="1"/>
      <charset val="204"/>
    </font>
    <font>
      <b val="true"/>
      <i val="true"/>
      <sz val="7"/>
      <name val="Times New Roman"/>
      <family val="1"/>
      <charset val="204"/>
    </font>
    <font>
      <b val="true"/>
      <sz val="6"/>
      <name val="Times New Roman"/>
      <family val="1"/>
      <charset val="204"/>
    </font>
    <font>
      <b val="true"/>
      <i val="true"/>
      <sz val="6"/>
      <color rgb="FFFF0000"/>
      <name val="Times New Roman"/>
      <family val="1"/>
      <charset val="204"/>
    </font>
    <font>
      <b val="true"/>
      <sz val="6"/>
      <color rgb="FF00B050"/>
      <name val="Times New Roman"/>
      <family val="1"/>
      <charset val="204"/>
    </font>
    <font>
      <b val="true"/>
      <sz val="6"/>
      <color rgb="FF00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 val="true"/>
      <sz val="6"/>
      <color rgb="FFFF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u val="single"/>
      <sz val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E6E0EC"/>
      </patternFill>
    </fill>
    <fill>
      <patternFill patternType="solid">
        <fgColor rgb="FFF2F2F2"/>
        <bgColor rgb="FFEEECE1"/>
      </patternFill>
    </fill>
    <fill>
      <patternFill patternType="solid">
        <fgColor rgb="FFC6D9F1"/>
        <bgColor rgb="FFB7DEE8"/>
      </patternFill>
    </fill>
    <fill>
      <patternFill patternType="solid">
        <fgColor rgb="FFBFBFBF"/>
        <bgColor rgb="FFD9D9D9"/>
      </patternFill>
    </fill>
    <fill>
      <patternFill patternType="solid">
        <fgColor rgb="FFFCD5B5"/>
        <bgColor rgb="FFF2DCDB"/>
      </patternFill>
    </fill>
    <fill>
      <patternFill patternType="solid">
        <fgColor rgb="FF92D050"/>
        <bgColor rgb="FFBFBFBF"/>
      </patternFill>
    </fill>
    <fill>
      <patternFill patternType="solid">
        <fgColor rgb="FF558ED5"/>
        <bgColor rgb="FF4F81BD"/>
      </patternFill>
    </fill>
    <fill>
      <patternFill patternType="solid">
        <fgColor rgb="FFEEECE1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rgb="FFFF0000"/>
        <bgColor rgb="FF993300"/>
      </patternFill>
    </fill>
    <fill>
      <patternFill patternType="solid">
        <fgColor rgb="FFB7DEE8"/>
        <bgColor rgb="FFC6D9F1"/>
      </patternFill>
    </fill>
    <fill>
      <patternFill patternType="solid">
        <fgColor rgb="FF0070C0"/>
        <bgColor rgb="FF008080"/>
      </patternFill>
    </fill>
    <fill>
      <patternFill patternType="solid">
        <fgColor rgb="FFFFFF66"/>
        <bgColor rgb="FFFFFF00"/>
      </patternFill>
    </fill>
    <fill>
      <patternFill patternType="solid">
        <fgColor rgb="FFDBEEF4"/>
        <bgColor rgb="FFEEECE1"/>
      </patternFill>
    </fill>
    <fill>
      <patternFill patternType="solid">
        <fgColor rgb="FFF2DCDB"/>
        <bgColor rgb="FFE6E0EC"/>
      </patternFill>
    </fill>
    <fill>
      <patternFill patternType="solid">
        <fgColor rgb="FFFDEADA"/>
        <bgColor rgb="FFEEECE1"/>
      </patternFill>
    </fill>
    <fill>
      <patternFill patternType="solid">
        <fgColor rgb="FFE6E0EC"/>
        <bgColor rgb="FFF2DCDB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4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7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7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5" fillId="7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5" fillId="7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7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8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3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3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9" fillId="3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0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8" fillId="7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7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7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9" fillId="7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1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1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6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6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8" fillId="1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3" fontId="2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9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21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8" fontId="0" fillId="0" borderId="1" xfId="0" applyFont="false" applyBorder="true" applyAlignment="true" applyProtection="false">
      <alignment horizontal="general" vertical="bottom" textRotation="0" wrapText="true" indent="0" shrinkToFit="true"/>
      <protection locked="true" hidden="false"/>
    </xf>
    <xf numFmtId="175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1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8" fillId="1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13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13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9" fillId="13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1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1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1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1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1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0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0" fillId="1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4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7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0" fillId="1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17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8" fillId="17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17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1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17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9" fillId="17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8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8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9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3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0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20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0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3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8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3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1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1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3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3" fillId="1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7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37" fillId="18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6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7" fillId="1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1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3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3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5" fillId="2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9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8" fillId="1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1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6" fillId="1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7" fillId="1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37" fillId="1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1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6" fillId="1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7" fillId="1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5" fillId="1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9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7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5" fillId="1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2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2" fillId="18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1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2" fillId="1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3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2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0" fillId="17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7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0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9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29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29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6" fillId="17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9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9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1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1" fillId="1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6" fillId="17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558ED5"/>
      <rgbColor rgb="FFE6E0EC"/>
      <rgbColor rgb="FF7030A0"/>
      <rgbColor rgb="FFFDEADA"/>
      <rgbColor rgb="FFDBEEF4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2F2F2"/>
      <rgbColor rgb="FFEEECE1"/>
      <rgbColor rgb="FFFFFF66"/>
      <rgbColor rgb="FFB7DEE8"/>
      <rgbColor rgb="FFFCD5B5"/>
      <rgbColor rgb="FFD9D9D9"/>
      <rgbColor rgb="FFFAC090"/>
      <rgbColor rgb="FF3366FF"/>
      <rgbColor rgb="FF33CCCC"/>
      <rgbColor rgb="FF92D050"/>
      <rgbColor rgb="FFF2DCDB"/>
      <rgbColor rgb="FFFF9900"/>
      <rgbColor rgb="FFFF6600"/>
      <rgbColor rgb="FF4F81BD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L13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56" activePane="bottomLeft" state="frozen"/>
      <selection pane="topLeft" activeCell="A1" activeCellId="0" sqref="A1"/>
      <selection pane="bottom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27.99"/>
    <col collapsed="false" customWidth="true" hidden="false" outlineLevel="0" max="3" min="3" style="1" width="12.57"/>
    <col collapsed="false" customWidth="true" hidden="false" outlineLevel="0" max="4" min="4" style="1" width="8.86"/>
    <col collapsed="false" customWidth="true" hidden="false" outlineLevel="0" max="5" min="5" style="1" width="10.13"/>
    <col collapsed="false" customWidth="true" hidden="false" outlineLevel="0" max="6" min="6" style="1" width="10.58"/>
    <col collapsed="false" customWidth="true" hidden="false" outlineLevel="0" max="7" min="7" style="1" width="10.85"/>
    <col collapsed="false" customWidth="false" hidden="false" outlineLevel="0" max="8" min="8" style="1" width="9.13"/>
    <col collapsed="false" customWidth="true" hidden="false" outlineLevel="0" max="9" min="9" style="1" width="9.85"/>
    <col collapsed="false" customWidth="false" hidden="false" outlineLevel="0" max="11" min="10" style="1" width="9.13"/>
    <col collapsed="false" customWidth="true" hidden="false" outlineLevel="0" max="12" min="12" style="1" width="11.3"/>
    <col collapsed="false" customWidth="false" hidden="false" outlineLevel="0" max="1024" min="13" style="1" width="9.13"/>
  </cols>
  <sheetData>
    <row r="2" s="4" customFormat="tru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1"/>
      <c r="I2" s="3"/>
      <c r="J2" s="3"/>
    </row>
    <row r="3" s="4" customFormat="true" ht="14.2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3"/>
      <c r="I3" s="3"/>
      <c r="J3" s="3"/>
    </row>
    <row r="4" s="4" customFormat="true" ht="14.25" hidden="false" customHeight="false" outlineLevel="0" collapsed="false">
      <c r="A4" s="5" t="s">
        <v>2</v>
      </c>
      <c r="B4" s="5"/>
      <c r="C4" s="5"/>
      <c r="D4" s="5"/>
      <c r="E4" s="5"/>
      <c r="F4" s="5"/>
      <c r="G4" s="5"/>
      <c r="H4" s="3"/>
      <c r="I4" s="3"/>
      <c r="J4" s="3"/>
    </row>
    <row r="5" customFormat="false" ht="15" hidden="false" customHeight="false" outlineLevel="0" collapsed="false">
      <c r="G5" s="6" t="s">
        <v>3</v>
      </c>
      <c r="H5" s="2"/>
      <c r="I5" s="2"/>
      <c r="J5" s="2"/>
    </row>
    <row r="6" customFormat="false" ht="15" hidden="false" customHeight="true" outlineLevel="0" collapsed="false">
      <c r="A6" s="7" t="s">
        <v>4</v>
      </c>
      <c r="B6" s="7" t="s">
        <v>5</v>
      </c>
      <c r="C6" s="8" t="s">
        <v>6</v>
      </c>
      <c r="D6" s="9" t="s">
        <v>7</v>
      </c>
      <c r="E6" s="9"/>
      <c r="F6" s="9"/>
      <c r="G6" s="10" t="s">
        <v>8</v>
      </c>
      <c r="H6" s="7" t="s">
        <v>9</v>
      </c>
    </row>
    <row r="7" customFormat="false" ht="42.75" hidden="false" customHeight="true" outlineLevel="0" collapsed="false">
      <c r="A7" s="7"/>
      <c r="B7" s="7"/>
      <c r="C7" s="8"/>
      <c r="D7" s="11" t="s">
        <v>10</v>
      </c>
      <c r="E7" s="7" t="s">
        <v>11</v>
      </c>
      <c r="F7" s="7" t="s">
        <v>12</v>
      </c>
      <c r="G7" s="10"/>
      <c r="H7" s="7"/>
    </row>
    <row r="8" customFormat="false" ht="15" hidden="false" customHeight="false" outlineLevel="0" collapsed="false">
      <c r="A8" s="12" t="n">
        <v>1</v>
      </c>
      <c r="B8" s="12" t="n">
        <v>2</v>
      </c>
      <c r="C8" s="13" t="n">
        <v>3</v>
      </c>
      <c r="D8" s="11" t="n">
        <v>4</v>
      </c>
      <c r="E8" s="7" t="n">
        <v>5</v>
      </c>
      <c r="F8" s="7" t="n">
        <v>6</v>
      </c>
      <c r="G8" s="12" t="n">
        <v>7</v>
      </c>
      <c r="H8" s="14" t="n">
        <v>8</v>
      </c>
    </row>
    <row r="9" customFormat="false" ht="15" hidden="false" customHeight="true" outlineLevel="0" collapsed="false">
      <c r="A9" s="15" t="n">
        <v>1</v>
      </c>
      <c r="B9" s="16"/>
      <c r="C9" s="17" t="n">
        <f aca="false">SUM(D9:H9)</f>
        <v>0</v>
      </c>
      <c r="D9" s="18"/>
      <c r="E9" s="19"/>
      <c r="F9" s="19"/>
      <c r="G9" s="20"/>
      <c r="H9" s="21"/>
    </row>
    <row r="10" customFormat="false" ht="15" hidden="false" customHeight="true" outlineLevel="0" collapsed="false">
      <c r="A10" s="15" t="n">
        <f aca="false">A9+1</f>
        <v>2</v>
      </c>
      <c r="B10" s="16"/>
      <c r="C10" s="17" t="n">
        <f aca="false">SUM(D10:H10)</f>
        <v>0</v>
      </c>
      <c r="D10" s="18"/>
      <c r="E10" s="19"/>
      <c r="F10" s="19"/>
      <c r="G10" s="20"/>
      <c r="H10" s="21"/>
    </row>
    <row r="11" customFormat="false" ht="15" hidden="false" customHeight="true" outlineLevel="0" collapsed="false">
      <c r="A11" s="15" t="n">
        <f aca="false">A10+1</f>
        <v>3</v>
      </c>
      <c r="B11" s="16"/>
      <c r="C11" s="17" t="n">
        <f aca="false">SUM(D11:H11)</f>
        <v>0</v>
      </c>
      <c r="D11" s="18"/>
      <c r="E11" s="19"/>
      <c r="F11" s="19"/>
      <c r="G11" s="20"/>
      <c r="H11" s="21"/>
    </row>
    <row r="12" customFormat="false" ht="15" hidden="false" customHeight="true" outlineLevel="0" collapsed="false">
      <c r="A12" s="15" t="n">
        <f aca="false">A11+1</f>
        <v>4</v>
      </c>
      <c r="B12" s="16"/>
      <c r="C12" s="17" t="n">
        <f aca="false">SUM(D12:H12)</f>
        <v>0</v>
      </c>
      <c r="D12" s="18"/>
      <c r="E12" s="19"/>
      <c r="F12" s="19"/>
      <c r="G12" s="20"/>
      <c r="H12" s="21"/>
    </row>
    <row r="13" customFormat="false" ht="15" hidden="false" customHeight="true" outlineLevel="0" collapsed="false">
      <c r="A13" s="15" t="n">
        <f aca="false">A12+1</f>
        <v>5</v>
      </c>
      <c r="B13" s="16"/>
      <c r="C13" s="17" t="n">
        <f aca="false">SUM(D13:H13)</f>
        <v>0</v>
      </c>
      <c r="D13" s="18"/>
      <c r="E13" s="19"/>
      <c r="F13" s="19"/>
      <c r="G13" s="20"/>
      <c r="H13" s="21"/>
    </row>
    <row r="14" customFormat="false" ht="15" hidden="false" customHeight="true" outlineLevel="0" collapsed="false">
      <c r="A14" s="15" t="n">
        <f aca="false">A13+1</f>
        <v>6</v>
      </c>
      <c r="B14" s="16"/>
      <c r="C14" s="17" t="n">
        <f aca="false">SUM(D14:H14)</f>
        <v>0</v>
      </c>
      <c r="D14" s="18"/>
      <c r="E14" s="19"/>
      <c r="F14" s="19"/>
      <c r="G14" s="20"/>
      <c r="H14" s="21"/>
    </row>
    <row r="15" customFormat="false" ht="15" hidden="false" customHeight="true" outlineLevel="0" collapsed="false">
      <c r="A15" s="15" t="n">
        <f aca="false">A14+1</f>
        <v>7</v>
      </c>
      <c r="B15" s="16"/>
      <c r="C15" s="17" t="n">
        <f aca="false">SUM(D15:H15)</f>
        <v>0</v>
      </c>
      <c r="D15" s="18"/>
      <c r="E15" s="19"/>
      <c r="F15" s="19"/>
      <c r="G15" s="20"/>
      <c r="H15" s="21"/>
    </row>
    <row r="16" customFormat="false" ht="15" hidden="false" customHeight="true" outlineLevel="0" collapsed="false">
      <c r="A16" s="15" t="n">
        <f aca="false">A15+1</f>
        <v>8</v>
      </c>
      <c r="B16" s="16"/>
      <c r="C16" s="17" t="n">
        <f aca="false">SUM(D16:H16)</f>
        <v>0</v>
      </c>
      <c r="D16" s="18"/>
      <c r="E16" s="19"/>
      <c r="F16" s="19"/>
      <c r="G16" s="20"/>
      <c r="H16" s="21"/>
    </row>
    <row r="17" customFormat="false" ht="15" hidden="false" customHeight="true" outlineLevel="0" collapsed="false">
      <c r="A17" s="15" t="n">
        <f aca="false">A16+1</f>
        <v>9</v>
      </c>
      <c r="B17" s="16"/>
      <c r="C17" s="17" t="n">
        <f aca="false">SUM(D17:H17)</f>
        <v>0</v>
      </c>
      <c r="D17" s="18"/>
      <c r="E17" s="19"/>
      <c r="F17" s="19"/>
      <c r="G17" s="20"/>
      <c r="H17" s="21"/>
    </row>
    <row r="18" customFormat="false" ht="15" hidden="false" customHeight="true" outlineLevel="0" collapsed="false">
      <c r="A18" s="15" t="n">
        <f aca="false">A17+1</f>
        <v>10</v>
      </c>
      <c r="B18" s="16"/>
      <c r="C18" s="17" t="n">
        <f aca="false">SUM(D18:H18)</f>
        <v>0</v>
      </c>
      <c r="D18" s="18"/>
      <c r="E18" s="19"/>
      <c r="F18" s="19"/>
      <c r="G18" s="20"/>
      <c r="H18" s="21"/>
    </row>
    <row r="19" customFormat="false" ht="15" hidden="false" customHeight="true" outlineLevel="0" collapsed="false">
      <c r="A19" s="15" t="n">
        <f aca="false">A18+1</f>
        <v>11</v>
      </c>
      <c r="B19" s="16"/>
      <c r="C19" s="17" t="n">
        <f aca="false">SUM(D19:H19)</f>
        <v>0</v>
      </c>
      <c r="D19" s="18"/>
      <c r="E19" s="19"/>
      <c r="F19" s="19"/>
      <c r="G19" s="20"/>
      <c r="H19" s="21"/>
    </row>
    <row r="20" customFormat="false" ht="15" hidden="false" customHeight="true" outlineLevel="0" collapsed="false">
      <c r="A20" s="15" t="n">
        <f aca="false">A19+1</f>
        <v>12</v>
      </c>
      <c r="B20" s="16"/>
      <c r="C20" s="17" t="n">
        <f aca="false">SUM(D20:H20)</f>
        <v>0</v>
      </c>
      <c r="D20" s="18"/>
      <c r="E20" s="19"/>
      <c r="F20" s="19"/>
      <c r="G20" s="20"/>
      <c r="H20" s="21"/>
    </row>
    <row r="21" customFormat="false" ht="15" hidden="false" customHeight="true" outlineLevel="0" collapsed="false">
      <c r="A21" s="15" t="n">
        <f aca="false">A20+1</f>
        <v>13</v>
      </c>
      <c r="B21" s="16"/>
      <c r="C21" s="17" t="n">
        <v>0</v>
      </c>
      <c r="D21" s="18"/>
      <c r="E21" s="19" t="n">
        <v>0</v>
      </c>
      <c r="F21" s="19"/>
      <c r="G21" s="20"/>
      <c r="H21" s="21"/>
    </row>
    <row r="22" customFormat="false" ht="15" hidden="false" customHeight="true" outlineLevel="0" collapsed="false">
      <c r="A22" s="15" t="n">
        <f aca="false">A21+1</f>
        <v>14</v>
      </c>
      <c r="B22" s="16"/>
      <c r="C22" s="17" t="n">
        <f aca="false">SUM(D22:H22)</f>
        <v>0</v>
      </c>
      <c r="D22" s="18"/>
      <c r="E22" s="19"/>
      <c r="F22" s="19"/>
      <c r="G22" s="20"/>
      <c r="H22" s="21"/>
    </row>
    <row r="23" customFormat="false" ht="15" hidden="false" customHeight="true" outlineLevel="0" collapsed="false">
      <c r="A23" s="15" t="n">
        <f aca="false">A22+1</f>
        <v>15</v>
      </c>
      <c r="B23" s="16"/>
      <c r="C23" s="17" t="n">
        <f aca="false">SUM(D23:H23)</f>
        <v>0</v>
      </c>
      <c r="D23" s="18"/>
      <c r="E23" s="19"/>
      <c r="F23" s="19"/>
      <c r="G23" s="20"/>
      <c r="H23" s="21"/>
    </row>
    <row r="24" customFormat="false" ht="15" hidden="false" customHeight="true" outlineLevel="0" collapsed="false">
      <c r="A24" s="15" t="n">
        <f aca="false">A23+1</f>
        <v>16</v>
      </c>
      <c r="B24" s="16"/>
      <c r="C24" s="17" t="n">
        <f aca="false">SUM(D24:H24)</f>
        <v>0</v>
      </c>
      <c r="D24" s="18"/>
      <c r="E24" s="22"/>
      <c r="F24" s="19"/>
      <c r="G24" s="20"/>
      <c r="H24" s="21"/>
    </row>
    <row r="25" customFormat="false" ht="15" hidden="false" customHeight="true" outlineLevel="0" collapsed="false">
      <c r="A25" s="15" t="n">
        <f aca="false">A24+1</f>
        <v>17</v>
      </c>
      <c r="B25" s="16"/>
      <c r="C25" s="17" t="n">
        <f aca="false">SUM(D25:H25)</f>
        <v>0</v>
      </c>
      <c r="D25" s="18"/>
      <c r="E25" s="19"/>
      <c r="F25" s="19"/>
      <c r="G25" s="20"/>
      <c r="H25" s="21"/>
    </row>
    <row r="26" customFormat="false" ht="15" hidden="false" customHeight="true" outlineLevel="0" collapsed="false">
      <c r="A26" s="15" t="n">
        <f aca="false">A25+1</f>
        <v>18</v>
      </c>
      <c r="B26" s="16"/>
      <c r="C26" s="17" t="n">
        <f aca="false">SUM(D26:H26)</f>
        <v>0</v>
      </c>
      <c r="D26" s="18"/>
      <c r="E26" s="19"/>
      <c r="F26" s="19"/>
      <c r="G26" s="20"/>
      <c r="H26" s="21"/>
    </row>
    <row r="27" customFormat="false" ht="15" hidden="false" customHeight="true" outlineLevel="0" collapsed="false">
      <c r="A27" s="15" t="n">
        <f aca="false">A26+1</f>
        <v>19</v>
      </c>
      <c r="B27" s="16"/>
      <c r="C27" s="17" t="n">
        <f aca="false">SUM(D27:H27)</f>
        <v>0</v>
      </c>
      <c r="D27" s="18"/>
      <c r="E27" s="19"/>
      <c r="F27" s="19"/>
      <c r="G27" s="20"/>
      <c r="H27" s="21"/>
    </row>
    <row r="28" customFormat="false" ht="15" hidden="false" customHeight="true" outlineLevel="0" collapsed="false">
      <c r="A28" s="15" t="n">
        <f aca="false">A27+1</f>
        <v>20</v>
      </c>
      <c r="B28" s="16"/>
      <c r="C28" s="17" t="n">
        <f aca="false">SUM(D28:H28)</f>
        <v>0</v>
      </c>
      <c r="D28" s="18"/>
      <c r="E28" s="22"/>
      <c r="F28" s="19"/>
      <c r="G28" s="20"/>
      <c r="H28" s="21"/>
    </row>
    <row r="29" customFormat="false" ht="15" hidden="false" customHeight="true" outlineLevel="0" collapsed="false">
      <c r="A29" s="15" t="n">
        <f aca="false">A28+1</f>
        <v>21</v>
      </c>
      <c r="B29" s="16"/>
      <c r="C29" s="17" t="n">
        <f aca="false">SUM(D29:H29)</f>
        <v>0</v>
      </c>
      <c r="D29" s="18"/>
      <c r="E29" s="19"/>
      <c r="F29" s="19"/>
      <c r="G29" s="20"/>
      <c r="H29" s="21"/>
    </row>
    <row r="30" customFormat="false" ht="15" hidden="false" customHeight="true" outlineLevel="0" collapsed="false">
      <c r="A30" s="15" t="n">
        <f aca="false">A29+1</f>
        <v>22</v>
      </c>
      <c r="B30" s="16"/>
      <c r="C30" s="17" t="n">
        <f aca="false">SUM(D30:H30)</f>
        <v>0</v>
      </c>
      <c r="D30" s="18"/>
      <c r="E30" s="19"/>
      <c r="F30" s="19"/>
      <c r="G30" s="20"/>
      <c r="H30" s="21"/>
    </row>
    <row r="31" customFormat="false" ht="15" hidden="false" customHeight="true" outlineLevel="0" collapsed="false">
      <c r="A31" s="15" t="n">
        <f aca="false">A30+1</f>
        <v>23</v>
      </c>
      <c r="B31" s="16"/>
      <c r="C31" s="17" t="n">
        <f aca="false">SUM(D31:H31)</f>
        <v>0</v>
      </c>
      <c r="D31" s="18"/>
      <c r="E31" s="19"/>
      <c r="F31" s="19"/>
      <c r="G31" s="20"/>
      <c r="H31" s="21"/>
    </row>
    <row r="32" customFormat="false" ht="15" hidden="false" customHeight="true" outlineLevel="0" collapsed="false">
      <c r="A32" s="15" t="n">
        <f aca="false">A31+1</f>
        <v>24</v>
      </c>
      <c r="B32" s="16"/>
      <c r="C32" s="17" t="n">
        <f aca="false">SUM(D32:H32)</f>
        <v>0</v>
      </c>
      <c r="D32" s="18"/>
      <c r="E32" s="19"/>
      <c r="F32" s="19"/>
      <c r="G32" s="20"/>
      <c r="H32" s="21"/>
    </row>
    <row r="33" customFormat="false" ht="15" hidden="false" customHeight="true" outlineLevel="0" collapsed="false">
      <c r="A33" s="15" t="n">
        <f aca="false">A32+1</f>
        <v>25</v>
      </c>
      <c r="B33" s="16"/>
      <c r="C33" s="17" t="n">
        <f aca="false">SUM(D33:H33)</f>
        <v>0</v>
      </c>
      <c r="D33" s="18"/>
      <c r="E33" s="19"/>
      <c r="F33" s="19"/>
      <c r="G33" s="20"/>
      <c r="H33" s="21"/>
    </row>
    <row r="34" customFormat="false" ht="15" hidden="false" customHeight="true" outlineLevel="0" collapsed="false">
      <c r="A34" s="15" t="n">
        <f aca="false">A33+1</f>
        <v>26</v>
      </c>
      <c r="B34" s="23"/>
      <c r="C34" s="17" t="n">
        <f aca="false">SUM(D34:H34)</f>
        <v>0</v>
      </c>
      <c r="D34" s="18"/>
      <c r="E34" s="19"/>
      <c r="F34" s="19"/>
      <c r="G34" s="20"/>
      <c r="H34" s="21"/>
    </row>
    <row r="35" customFormat="false" ht="15" hidden="false" customHeight="true" outlineLevel="0" collapsed="false">
      <c r="A35" s="15" t="n">
        <f aca="false">A34+1</f>
        <v>27</v>
      </c>
      <c r="B35" s="16"/>
      <c r="C35" s="17" t="n">
        <f aca="false">SUM(D35:H35)</f>
        <v>0</v>
      </c>
      <c r="D35" s="18"/>
      <c r="E35" s="19"/>
      <c r="F35" s="19"/>
      <c r="G35" s="20"/>
      <c r="H35" s="21"/>
    </row>
    <row r="36" customFormat="false" ht="15" hidden="false" customHeight="true" outlineLevel="0" collapsed="false">
      <c r="A36" s="15" t="n">
        <f aca="false">A35+1</f>
        <v>28</v>
      </c>
      <c r="B36" s="16"/>
      <c r="C36" s="17" t="n">
        <f aca="false">SUM(D36:H36)</f>
        <v>0</v>
      </c>
      <c r="D36" s="18"/>
      <c r="E36" s="19"/>
      <c r="F36" s="19"/>
      <c r="G36" s="20"/>
      <c r="H36" s="21"/>
    </row>
    <row r="37" customFormat="false" ht="15" hidden="false" customHeight="true" outlineLevel="0" collapsed="false">
      <c r="A37" s="15" t="n">
        <f aca="false">A36+1</f>
        <v>29</v>
      </c>
      <c r="B37" s="16"/>
      <c r="C37" s="17" t="n">
        <f aca="false">SUM(D37:H37)</f>
        <v>0</v>
      </c>
      <c r="D37" s="18"/>
      <c r="E37" s="19"/>
      <c r="F37" s="19"/>
      <c r="G37" s="20"/>
      <c r="H37" s="21"/>
    </row>
    <row r="38" customFormat="false" ht="15" hidden="false" customHeight="true" outlineLevel="0" collapsed="false">
      <c r="A38" s="15" t="n">
        <f aca="false">A37+1</f>
        <v>30</v>
      </c>
      <c r="B38" s="16"/>
      <c r="C38" s="17" t="n">
        <f aca="false">SUM(D38:H38)</f>
        <v>0</v>
      </c>
      <c r="D38" s="18"/>
      <c r="E38" s="19"/>
      <c r="F38" s="19"/>
      <c r="G38" s="20"/>
      <c r="H38" s="21"/>
    </row>
    <row r="39" customFormat="false" ht="15" hidden="false" customHeight="true" outlineLevel="0" collapsed="false">
      <c r="A39" s="15" t="n">
        <f aca="false">A38+1</f>
        <v>31</v>
      </c>
      <c r="B39" s="16"/>
      <c r="C39" s="17" t="n">
        <f aca="false">SUM(D39:H39)</f>
        <v>0</v>
      </c>
      <c r="D39" s="18"/>
      <c r="E39" s="19"/>
      <c r="F39" s="19"/>
      <c r="G39" s="20"/>
      <c r="H39" s="21"/>
    </row>
    <row r="40" customFormat="false" ht="15" hidden="false" customHeight="true" outlineLevel="0" collapsed="false">
      <c r="A40" s="15" t="n">
        <f aca="false">A39+1</f>
        <v>32</v>
      </c>
      <c r="B40" s="16"/>
      <c r="C40" s="17" t="n">
        <f aca="false">SUM(D40:H40)</f>
        <v>0</v>
      </c>
      <c r="D40" s="18"/>
      <c r="E40" s="19"/>
      <c r="F40" s="19"/>
      <c r="G40" s="20"/>
      <c r="H40" s="21"/>
    </row>
    <row r="41" customFormat="false" ht="15" hidden="false" customHeight="true" outlineLevel="0" collapsed="false">
      <c r="A41" s="15" t="n">
        <f aca="false">A40+1</f>
        <v>33</v>
      </c>
      <c r="B41" s="16"/>
      <c r="C41" s="17" t="n">
        <f aca="false">SUM(D41:H41)</f>
        <v>0</v>
      </c>
      <c r="D41" s="18"/>
      <c r="E41" s="19"/>
      <c r="F41" s="19"/>
      <c r="G41" s="20"/>
      <c r="H41" s="21"/>
    </row>
    <row r="42" customFormat="false" ht="15" hidden="false" customHeight="true" outlineLevel="0" collapsed="false">
      <c r="A42" s="15" t="n">
        <f aca="false">A41+1</f>
        <v>34</v>
      </c>
      <c r="B42" s="16"/>
      <c r="C42" s="17" t="n">
        <f aca="false">SUM(D42:H42)</f>
        <v>0</v>
      </c>
      <c r="D42" s="18"/>
      <c r="E42" s="19"/>
      <c r="F42" s="19"/>
      <c r="G42" s="20"/>
      <c r="H42" s="21"/>
    </row>
    <row r="43" customFormat="false" ht="15" hidden="false" customHeight="true" outlineLevel="0" collapsed="false">
      <c r="A43" s="15" t="n">
        <f aca="false">A42+1</f>
        <v>35</v>
      </c>
      <c r="B43" s="16"/>
      <c r="C43" s="17" t="n">
        <f aca="false">SUM(D43:H43)</f>
        <v>0</v>
      </c>
      <c r="D43" s="18"/>
      <c r="E43" s="22"/>
      <c r="F43" s="19"/>
      <c r="G43" s="20"/>
      <c r="H43" s="21"/>
    </row>
    <row r="44" customFormat="false" ht="15" hidden="false" customHeight="true" outlineLevel="0" collapsed="false">
      <c r="A44" s="15" t="n">
        <f aca="false">A43+1</f>
        <v>36</v>
      </c>
      <c r="B44" s="16"/>
      <c r="C44" s="17" t="n">
        <f aca="false">SUM(D44:H44)</f>
        <v>0</v>
      </c>
      <c r="D44" s="18"/>
      <c r="E44" s="19"/>
      <c r="F44" s="19"/>
      <c r="G44" s="20"/>
      <c r="H44" s="21"/>
    </row>
    <row r="45" customFormat="false" ht="15" hidden="false" customHeight="true" outlineLevel="0" collapsed="false">
      <c r="A45" s="15" t="n">
        <f aca="false">A44+1</f>
        <v>37</v>
      </c>
      <c r="B45" s="23"/>
      <c r="C45" s="17" t="n">
        <f aca="false">SUM(D45:H45)</f>
        <v>0</v>
      </c>
      <c r="D45" s="18"/>
      <c r="E45" s="19"/>
      <c r="F45" s="19"/>
      <c r="G45" s="20"/>
      <c r="H45" s="21"/>
    </row>
    <row r="46" customFormat="false" ht="15" hidden="false" customHeight="true" outlineLevel="0" collapsed="false">
      <c r="A46" s="15" t="n">
        <f aca="false">A45+1</f>
        <v>38</v>
      </c>
      <c r="B46" s="16"/>
      <c r="C46" s="17" t="n">
        <v>0</v>
      </c>
      <c r="D46" s="24"/>
      <c r="E46" s="19" t="n">
        <v>0</v>
      </c>
      <c r="F46" s="19"/>
      <c r="G46" s="20"/>
      <c r="H46" s="21"/>
    </row>
    <row r="47" customFormat="false" ht="15" hidden="false" customHeight="true" outlineLevel="0" collapsed="false">
      <c r="A47" s="15" t="n">
        <f aca="false">A46+1</f>
        <v>39</v>
      </c>
      <c r="B47" s="16"/>
      <c r="C47" s="17" t="n">
        <f aca="false">SUM(D47:H47)</f>
        <v>0</v>
      </c>
      <c r="D47" s="18"/>
      <c r="E47" s="19"/>
      <c r="F47" s="19"/>
      <c r="G47" s="20"/>
      <c r="H47" s="21"/>
    </row>
    <row r="48" customFormat="false" ht="15" hidden="false" customHeight="true" outlineLevel="0" collapsed="false">
      <c r="A48" s="15" t="n">
        <f aca="false">A47+1</f>
        <v>40</v>
      </c>
      <c r="B48" s="16"/>
      <c r="C48" s="17" t="n">
        <f aca="false">SUM(D48:H48)</f>
        <v>0</v>
      </c>
      <c r="D48" s="18"/>
      <c r="E48" s="19"/>
      <c r="F48" s="19"/>
      <c r="G48" s="20"/>
      <c r="H48" s="21"/>
    </row>
    <row r="49" customFormat="false" ht="15" hidden="false" customHeight="true" outlineLevel="0" collapsed="false">
      <c r="A49" s="15" t="n">
        <f aca="false">A48+1</f>
        <v>41</v>
      </c>
      <c r="B49" s="16"/>
      <c r="C49" s="17" t="n">
        <f aca="false">SUM(D49:H49)</f>
        <v>0</v>
      </c>
      <c r="D49" s="18"/>
      <c r="E49" s="19"/>
      <c r="F49" s="19"/>
      <c r="G49" s="20"/>
      <c r="H49" s="21"/>
    </row>
    <row r="50" customFormat="false" ht="15" hidden="false" customHeight="true" outlineLevel="0" collapsed="false">
      <c r="A50" s="15" t="n">
        <f aca="false">A49+1</f>
        <v>42</v>
      </c>
      <c r="B50" s="16"/>
      <c r="C50" s="17" t="n">
        <f aca="false">SUM(D50:H50)</f>
        <v>0</v>
      </c>
      <c r="D50" s="18"/>
      <c r="E50" s="19"/>
      <c r="F50" s="19"/>
      <c r="G50" s="20"/>
      <c r="H50" s="21"/>
    </row>
    <row r="51" customFormat="false" ht="15" hidden="false" customHeight="true" outlineLevel="0" collapsed="false">
      <c r="A51" s="15" t="n">
        <f aca="false">A50+1</f>
        <v>43</v>
      </c>
      <c r="B51" s="16"/>
      <c r="C51" s="17" t="n">
        <f aca="false">SUM(D51:H51)</f>
        <v>0</v>
      </c>
      <c r="D51" s="18"/>
      <c r="E51" s="19"/>
      <c r="F51" s="19"/>
      <c r="G51" s="20"/>
      <c r="H51" s="21"/>
    </row>
    <row r="52" customFormat="false" ht="15" hidden="false" customHeight="true" outlineLevel="0" collapsed="false">
      <c r="A52" s="15" t="n">
        <f aca="false">A51+1</f>
        <v>44</v>
      </c>
      <c r="B52" s="16"/>
      <c r="C52" s="17" t="n">
        <f aca="false">SUM(D52:H52)</f>
        <v>0</v>
      </c>
      <c r="D52" s="18"/>
      <c r="E52" s="19"/>
      <c r="F52" s="19"/>
      <c r="G52" s="20"/>
      <c r="H52" s="21"/>
    </row>
    <row r="53" customFormat="false" ht="15" hidden="false" customHeight="true" outlineLevel="0" collapsed="false">
      <c r="A53" s="15" t="n">
        <f aca="false">A52+1</f>
        <v>45</v>
      </c>
      <c r="B53" s="16"/>
      <c r="C53" s="17" t="n">
        <f aca="false">SUM(D53:H53)</f>
        <v>0</v>
      </c>
      <c r="D53" s="18"/>
      <c r="E53" s="19"/>
      <c r="F53" s="19"/>
      <c r="G53" s="20"/>
      <c r="H53" s="21"/>
    </row>
    <row r="54" customFormat="false" ht="15" hidden="false" customHeight="true" outlineLevel="0" collapsed="false">
      <c r="A54" s="15" t="n">
        <f aca="false">A53+1</f>
        <v>46</v>
      </c>
      <c r="B54" s="16"/>
      <c r="C54" s="17" t="n">
        <f aca="false">SUM(D54:H54)</f>
        <v>0</v>
      </c>
      <c r="D54" s="18"/>
      <c r="E54" s="19"/>
      <c r="F54" s="19"/>
      <c r="G54" s="20"/>
      <c r="H54" s="21"/>
    </row>
    <row r="55" customFormat="false" ht="15" hidden="false" customHeight="true" outlineLevel="0" collapsed="false">
      <c r="A55" s="15" t="n">
        <f aca="false">A54+1</f>
        <v>47</v>
      </c>
      <c r="B55" s="16"/>
      <c r="C55" s="17" t="n">
        <f aca="false">SUM(D55:H55)</f>
        <v>0</v>
      </c>
      <c r="D55" s="18"/>
      <c r="E55" s="19"/>
      <c r="F55" s="19"/>
      <c r="G55" s="20"/>
      <c r="H55" s="21"/>
    </row>
    <row r="56" customFormat="false" ht="15" hidden="false" customHeight="true" outlineLevel="0" collapsed="false">
      <c r="A56" s="15" t="n">
        <f aca="false">A55+1</f>
        <v>48</v>
      </c>
      <c r="B56" s="16"/>
      <c r="C56" s="17" t="n">
        <f aca="false">SUM(D56:H56)</f>
        <v>0</v>
      </c>
      <c r="D56" s="18"/>
      <c r="E56" s="19"/>
      <c r="F56" s="19"/>
      <c r="G56" s="20"/>
      <c r="H56" s="21"/>
    </row>
    <row r="57" customFormat="false" ht="15" hidden="false" customHeight="true" outlineLevel="0" collapsed="false">
      <c r="A57" s="15" t="n">
        <f aca="false">A56+1</f>
        <v>49</v>
      </c>
      <c r="B57" s="16"/>
      <c r="C57" s="17" t="n">
        <f aca="false">SUM(D57:H57)</f>
        <v>0</v>
      </c>
      <c r="D57" s="18"/>
      <c r="E57" s="19"/>
      <c r="F57" s="19"/>
      <c r="G57" s="20"/>
      <c r="H57" s="21"/>
    </row>
    <row r="58" customFormat="false" ht="15" hidden="false" customHeight="true" outlineLevel="0" collapsed="false">
      <c r="A58" s="15" t="n">
        <f aca="false">A57+1</f>
        <v>50</v>
      </c>
      <c r="B58" s="16"/>
      <c r="C58" s="17" t="n">
        <f aca="false">SUM(D58:H58)</f>
        <v>0</v>
      </c>
      <c r="D58" s="18"/>
      <c r="E58" s="19"/>
      <c r="F58" s="19"/>
      <c r="G58" s="20"/>
      <c r="H58" s="21"/>
    </row>
    <row r="59" customFormat="false" ht="15" hidden="false" customHeight="true" outlineLevel="0" collapsed="false">
      <c r="A59" s="15" t="n">
        <f aca="false">A58+1</f>
        <v>51</v>
      </c>
      <c r="B59" s="16"/>
      <c r="C59" s="17" t="n">
        <f aca="false">SUM(D59:H59)</f>
        <v>0</v>
      </c>
      <c r="D59" s="18"/>
      <c r="E59" s="19"/>
      <c r="F59" s="19"/>
      <c r="G59" s="20"/>
      <c r="H59" s="21"/>
    </row>
    <row r="60" customFormat="false" ht="15" hidden="false" customHeight="true" outlineLevel="0" collapsed="false">
      <c r="A60" s="15" t="n">
        <f aca="false">A59+1</f>
        <v>52</v>
      </c>
      <c r="B60" s="16"/>
      <c r="C60" s="17" t="n">
        <f aca="false">SUM(D60:H60)</f>
        <v>0</v>
      </c>
      <c r="D60" s="18"/>
      <c r="E60" s="19"/>
      <c r="F60" s="19"/>
      <c r="G60" s="20"/>
      <c r="H60" s="21"/>
    </row>
    <row r="61" customFormat="false" ht="15" hidden="false" customHeight="true" outlineLevel="0" collapsed="false">
      <c r="A61" s="15" t="n">
        <f aca="false">A60+1</f>
        <v>53</v>
      </c>
      <c r="B61" s="16"/>
      <c r="C61" s="17" t="n">
        <f aca="false">SUM(D61:H61)</f>
        <v>0</v>
      </c>
      <c r="D61" s="18"/>
      <c r="E61" s="19"/>
      <c r="F61" s="19"/>
      <c r="G61" s="20"/>
      <c r="H61" s="21"/>
    </row>
    <row r="62" customFormat="false" ht="15" hidden="false" customHeight="true" outlineLevel="0" collapsed="false">
      <c r="A62" s="15" t="n">
        <f aca="false">A61+1</f>
        <v>54</v>
      </c>
      <c r="B62" s="16"/>
      <c r="C62" s="17" t="n">
        <f aca="false">SUM(D62:H62)</f>
        <v>0</v>
      </c>
      <c r="D62" s="18"/>
      <c r="E62" s="19"/>
      <c r="F62" s="19"/>
      <c r="G62" s="20"/>
      <c r="H62" s="21"/>
    </row>
    <row r="63" customFormat="false" ht="15" hidden="false" customHeight="true" outlineLevel="0" collapsed="false">
      <c r="A63" s="15" t="n">
        <f aca="false">A62+1</f>
        <v>55</v>
      </c>
      <c r="B63" s="16"/>
      <c r="C63" s="17" t="n">
        <f aca="false">SUM(D63:H63)</f>
        <v>0</v>
      </c>
      <c r="D63" s="18"/>
      <c r="E63" s="19"/>
      <c r="F63" s="19"/>
      <c r="G63" s="20"/>
      <c r="H63" s="21"/>
    </row>
    <row r="64" customFormat="false" ht="15" hidden="false" customHeight="true" outlineLevel="0" collapsed="false">
      <c r="A64" s="15" t="n">
        <f aca="false">A63+1</f>
        <v>56</v>
      </c>
      <c r="B64" s="16"/>
      <c r="C64" s="17" t="n">
        <v>0</v>
      </c>
      <c r="D64" s="18"/>
      <c r="E64" s="22" t="n">
        <v>0</v>
      </c>
      <c r="F64" s="19"/>
      <c r="G64" s="20"/>
      <c r="H64" s="21"/>
    </row>
    <row r="65" customFormat="false" ht="15" hidden="false" customHeight="true" outlineLevel="0" collapsed="false">
      <c r="A65" s="15" t="n">
        <f aca="false">A64+1</f>
        <v>57</v>
      </c>
      <c r="B65" s="16"/>
      <c r="C65" s="17" t="n">
        <f aca="false">SUM(D65:H65)</f>
        <v>0</v>
      </c>
      <c r="D65" s="18"/>
      <c r="E65" s="22"/>
      <c r="F65" s="19"/>
      <c r="G65" s="20"/>
      <c r="H65" s="21"/>
    </row>
    <row r="66" customFormat="false" ht="15" hidden="false" customHeight="true" outlineLevel="0" collapsed="false">
      <c r="A66" s="15" t="n">
        <f aca="false">A65+1</f>
        <v>58</v>
      </c>
      <c r="B66" s="16"/>
      <c r="C66" s="17" t="n">
        <f aca="false">SUM(D66:H66)</f>
        <v>0</v>
      </c>
      <c r="D66" s="18"/>
      <c r="E66" s="19"/>
      <c r="F66" s="19"/>
      <c r="G66" s="20"/>
      <c r="H66" s="21"/>
    </row>
    <row r="67" customFormat="false" ht="15" hidden="false" customHeight="true" outlineLevel="0" collapsed="false">
      <c r="A67" s="15" t="n">
        <f aca="false">A66+1</f>
        <v>59</v>
      </c>
      <c r="B67" s="16"/>
      <c r="C67" s="17" t="n">
        <f aca="false">SUM(D67:H67)</f>
        <v>0</v>
      </c>
      <c r="D67" s="18"/>
      <c r="E67" s="19"/>
      <c r="F67" s="19"/>
      <c r="G67" s="20"/>
      <c r="H67" s="21"/>
    </row>
    <row r="68" customFormat="false" ht="15" hidden="false" customHeight="true" outlineLevel="0" collapsed="false">
      <c r="A68" s="15" t="n">
        <f aca="false">A67+1</f>
        <v>60</v>
      </c>
      <c r="B68" s="16"/>
      <c r="C68" s="17" t="n">
        <f aca="false">SUM(D68:H68)</f>
        <v>0</v>
      </c>
      <c r="D68" s="18"/>
      <c r="E68" s="19"/>
      <c r="F68" s="19"/>
      <c r="G68" s="20"/>
      <c r="H68" s="21"/>
    </row>
    <row r="69" customFormat="false" ht="15" hidden="false" customHeight="true" outlineLevel="0" collapsed="false">
      <c r="A69" s="15" t="n">
        <f aca="false">A68+1</f>
        <v>61</v>
      </c>
      <c r="B69" s="16"/>
      <c r="C69" s="17" t="n">
        <f aca="false">SUM(D69:H69)</f>
        <v>0</v>
      </c>
      <c r="D69" s="18"/>
      <c r="E69" s="22"/>
      <c r="F69" s="22"/>
      <c r="G69" s="20"/>
      <c r="H69" s="21"/>
    </row>
    <row r="70" customFormat="false" ht="15" hidden="false" customHeight="true" outlineLevel="0" collapsed="false">
      <c r="A70" s="15" t="n">
        <f aca="false">A69+1</f>
        <v>62</v>
      </c>
      <c r="B70" s="16"/>
      <c r="C70" s="17" t="n">
        <f aca="false">SUM(D70:H70)</f>
        <v>0</v>
      </c>
      <c r="D70" s="18"/>
      <c r="E70" s="19"/>
      <c r="F70" s="19"/>
      <c r="G70" s="20"/>
      <c r="H70" s="21"/>
    </row>
    <row r="71" customFormat="false" ht="15" hidden="false" customHeight="true" outlineLevel="0" collapsed="false">
      <c r="A71" s="15" t="n">
        <f aca="false">A70+1</f>
        <v>63</v>
      </c>
      <c r="B71" s="16"/>
      <c r="C71" s="17" t="n">
        <f aca="false">SUM(D71:H71)</f>
        <v>0</v>
      </c>
      <c r="D71" s="18"/>
      <c r="E71" s="22"/>
      <c r="F71" s="22"/>
      <c r="G71" s="20"/>
      <c r="H71" s="21"/>
    </row>
    <row r="72" customFormat="false" ht="15" hidden="false" customHeight="true" outlineLevel="0" collapsed="false">
      <c r="A72" s="15" t="n">
        <f aca="false">A71+1</f>
        <v>64</v>
      </c>
      <c r="B72" s="16"/>
      <c r="C72" s="17" t="n">
        <f aca="false">SUM(D72:H72)</f>
        <v>0</v>
      </c>
      <c r="D72" s="18"/>
      <c r="E72" s="19"/>
      <c r="F72" s="19"/>
      <c r="G72" s="20"/>
      <c r="H72" s="21"/>
    </row>
    <row r="73" customFormat="false" ht="15" hidden="false" customHeight="true" outlineLevel="0" collapsed="false">
      <c r="A73" s="15" t="n">
        <f aca="false">A72+1</f>
        <v>65</v>
      </c>
      <c r="B73" s="16"/>
      <c r="C73" s="17" t="n">
        <f aca="false">SUM(D73:H73)</f>
        <v>0</v>
      </c>
      <c r="D73" s="18"/>
      <c r="E73" s="19"/>
      <c r="F73" s="19"/>
      <c r="G73" s="20"/>
      <c r="H73" s="21"/>
    </row>
    <row r="74" customFormat="false" ht="15" hidden="false" customHeight="true" outlineLevel="0" collapsed="false">
      <c r="A74" s="15" t="n">
        <f aca="false">A73+1</f>
        <v>66</v>
      </c>
      <c r="B74" s="16"/>
      <c r="C74" s="17" t="n">
        <f aca="false">SUM(D74:H74)</f>
        <v>0</v>
      </c>
      <c r="D74" s="18"/>
      <c r="E74" s="19"/>
      <c r="F74" s="19"/>
      <c r="G74" s="20"/>
      <c r="H74" s="21"/>
    </row>
    <row r="75" customFormat="false" ht="15" hidden="false" customHeight="true" outlineLevel="0" collapsed="false">
      <c r="A75" s="15" t="n">
        <f aca="false">A74+1</f>
        <v>67</v>
      </c>
      <c r="B75" s="16"/>
      <c r="C75" s="17" t="n">
        <f aca="false">SUM(D75:H75)</f>
        <v>0</v>
      </c>
      <c r="D75" s="18"/>
      <c r="E75" s="19"/>
      <c r="F75" s="19"/>
      <c r="G75" s="20"/>
      <c r="H75" s="21"/>
    </row>
    <row r="76" customFormat="false" ht="15" hidden="false" customHeight="true" outlineLevel="0" collapsed="false">
      <c r="A76" s="15" t="n">
        <f aca="false">A75+1</f>
        <v>68</v>
      </c>
      <c r="B76" s="16"/>
      <c r="C76" s="17" t="n">
        <f aca="false">SUM(D76:H76)</f>
        <v>0</v>
      </c>
      <c r="D76" s="18"/>
      <c r="E76" s="19"/>
      <c r="F76" s="19"/>
      <c r="G76" s="20"/>
      <c r="H76" s="21"/>
    </row>
    <row r="77" customFormat="false" ht="15" hidden="false" customHeight="true" outlineLevel="0" collapsed="false">
      <c r="A77" s="15" t="n">
        <f aca="false">A76+1</f>
        <v>69</v>
      </c>
      <c r="B77" s="16"/>
      <c r="C77" s="17" t="n">
        <f aca="false">SUM(D77:H77)</f>
        <v>0</v>
      </c>
      <c r="D77" s="18"/>
      <c r="E77" s="22"/>
      <c r="F77" s="22"/>
      <c r="G77" s="20"/>
      <c r="H77" s="21"/>
    </row>
    <row r="78" customFormat="false" ht="15" hidden="false" customHeight="true" outlineLevel="0" collapsed="false">
      <c r="A78" s="15" t="n">
        <f aca="false">A77+1</f>
        <v>70</v>
      </c>
      <c r="B78" s="16"/>
      <c r="C78" s="17" t="n">
        <f aca="false">SUM(D78:H78)</f>
        <v>0</v>
      </c>
      <c r="D78" s="18"/>
      <c r="E78" s="19"/>
      <c r="F78" s="19"/>
      <c r="G78" s="20"/>
      <c r="H78" s="21"/>
    </row>
    <row r="79" customFormat="false" ht="15" hidden="false" customHeight="true" outlineLevel="0" collapsed="false">
      <c r="A79" s="15" t="n">
        <f aca="false">A78+1</f>
        <v>71</v>
      </c>
      <c r="B79" s="16"/>
      <c r="C79" s="17" t="n">
        <f aca="false">SUM(D79:H79)</f>
        <v>0</v>
      </c>
      <c r="D79" s="18"/>
      <c r="E79" s="19"/>
      <c r="F79" s="19"/>
      <c r="G79" s="20"/>
      <c r="H79" s="21"/>
    </row>
    <row r="80" customFormat="false" ht="15" hidden="false" customHeight="true" outlineLevel="0" collapsed="false">
      <c r="A80" s="15" t="n">
        <f aca="false">A79+1</f>
        <v>72</v>
      </c>
      <c r="B80" s="16"/>
      <c r="C80" s="17" t="n">
        <f aca="false">SUM(D80:H80)</f>
        <v>0</v>
      </c>
      <c r="D80" s="18"/>
      <c r="E80" s="19"/>
      <c r="F80" s="19"/>
      <c r="G80" s="20"/>
      <c r="H80" s="21"/>
    </row>
    <row r="81" customFormat="false" ht="15" hidden="false" customHeight="true" outlineLevel="0" collapsed="false">
      <c r="A81" s="15" t="n">
        <f aca="false">A80+1</f>
        <v>73</v>
      </c>
      <c r="B81" s="25"/>
      <c r="C81" s="17" t="n">
        <f aca="false">SUM(D81:H81)</f>
        <v>0</v>
      </c>
      <c r="D81" s="18"/>
      <c r="E81" s="19"/>
      <c r="F81" s="19"/>
      <c r="G81" s="20"/>
      <c r="H81" s="21"/>
    </row>
    <row r="82" customFormat="false" ht="15" hidden="false" customHeight="true" outlineLevel="0" collapsed="false">
      <c r="A82" s="15" t="n">
        <f aca="false">A81+1</f>
        <v>74</v>
      </c>
      <c r="B82" s="16"/>
      <c r="C82" s="17" t="n">
        <f aca="false">SUM(D82:H82)</f>
        <v>0</v>
      </c>
      <c r="D82" s="18"/>
      <c r="E82" s="22"/>
      <c r="F82" s="22"/>
      <c r="G82" s="20"/>
      <c r="H82" s="21"/>
    </row>
    <row r="83" customFormat="false" ht="15" hidden="false" customHeight="true" outlineLevel="0" collapsed="false">
      <c r="A83" s="15" t="n">
        <f aca="false">A82+1</f>
        <v>75</v>
      </c>
      <c r="B83" s="16"/>
      <c r="C83" s="17" t="n">
        <f aca="false">SUM(D83:H83)</f>
        <v>0</v>
      </c>
      <c r="D83" s="18"/>
      <c r="E83" s="19"/>
      <c r="F83" s="19"/>
      <c r="G83" s="20"/>
      <c r="H83" s="21"/>
    </row>
    <row r="84" customFormat="false" ht="15" hidden="false" customHeight="true" outlineLevel="0" collapsed="false">
      <c r="A84" s="15" t="n">
        <f aca="false">A83+1</f>
        <v>76</v>
      </c>
      <c r="B84" s="16"/>
      <c r="C84" s="17" t="n">
        <f aca="false">SUM(D84:H84)</f>
        <v>0</v>
      </c>
      <c r="D84" s="18"/>
      <c r="E84" s="19"/>
      <c r="F84" s="19"/>
      <c r="G84" s="20"/>
      <c r="H84" s="21"/>
    </row>
    <row r="85" customFormat="false" ht="15" hidden="false" customHeight="true" outlineLevel="0" collapsed="false">
      <c r="A85" s="15" t="n">
        <f aca="false">A84+1</f>
        <v>77</v>
      </c>
      <c r="B85" s="16"/>
      <c r="C85" s="17" t="n">
        <f aca="false">SUM(D85:H85)</f>
        <v>0</v>
      </c>
      <c r="D85" s="18"/>
      <c r="E85" s="19"/>
      <c r="F85" s="19"/>
      <c r="G85" s="20"/>
      <c r="H85" s="21"/>
    </row>
    <row r="86" customFormat="false" ht="15" hidden="false" customHeight="true" outlineLevel="0" collapsed="false">
      <c r="A86" s="15" t="n">
        <f aca="false">A85+1</f>
        <v>78</v>
      </c>
      <c r="B86" s="16"/>
      <c r="C86" s="17" t="n">
        <f aca="false">SUM(D86:H86)</f>
        <v>0</v>
      </c>
      <c r="D86" s="18"/>
      <c r="E86" s="19"/>
      <c r="F86" s="19"/>
      <c r="G86" s="20"/>
      <c r="H86" s="21"/>
    </row>
    <row r="87" customFormat="false" ht="15" hidden="false" customHeight="true" outlineLevel="0" collapsed="false">
      <c r="A87" s="15" t="n">
        <f aca="false">A86+1</f>
        <v>79</v>
      </c>
      <c r="B87" s="16"/>
      <c r="C87" s="17" t="n">
        <f aca="false">SUM(D87:H87)</f>
        <v>0</v>
      </c>
      <c r="D87" s="18"/>
      <c r="E87" s="19"/>
      <c r="F87" s="19"/>
      <c r="G87" s="20"/>
      <c r="H87" s="21"/>
    </row>
    <row r="88" customFormat="false" ht="15" hidden="false" customHeight="true" outlineLevel="0" collapsed="false">
      <c r="A88" s="15" t="n">
        <f aca="false">A87+1</f>
        <v>80</v>
      </c>
      <c r="B88" s="16"/>
      <c r="C88" s="17" t="n">
        <f aca="false">SUM(D88:H88)</f>
        <v>0</v>
      </c>
      <c r="D88" s="18"/>
      <c r="E88" s="19"/>
      <c r="F88" s="19"/>
      <c r="G88" s="20"/>
      <c r="H88" s="21"/>
    </row>
    <row r="89" customFormat="false" ht="15" hidden="false" customHeight="true" outlineLevel="0" collapsed="false">
      <c r="A89" s="15" t="n">
        <f aca="false">A88+1</f>
        <v>81</v>
      </c>
      <c r="B89" s="16"/>
      <c r="C89" s="17" t="n">
        <f aca="false">SUM(D89:H89)</f>
        <v>0</v>
      </c>
      <c r="D89" s="18"/>
      <c r="E89" s="19"/>
      <c r="F89" s="19"/>
      <c r="G89" s="20"/>
      <c r="H89" s="21"/>
    </row>
    <row r="90" customFormat="false" ht="15" hidden="false" customHeight="true" outlineLevel="0" collapsed="false">
      <c r="A90" s="15" t="n">
        <f aca="false">A89+1</f>
        <v>82</v>
      </c>
      <c r="B90" s="16"/>
      <c r="C90" s="17" t="n">
        <f aca="false">SUM(D90:H90)</f>
        <v>0</v>
      </c>
      <c r="D90" s="18"/>
      <c r="E90" s="22"/>
      <c r="F90" s="19"/>
      <c r="G90" s="20"/>
      <c r="H90" s="21"/>
    </row>
    <row r="91" customFormat="false" ht="15" hidden="false" customHeight="true" outlineLevel="0" collapsed="false">
      <c r="A91" s="15" t="n">
        <f aca="false">A90+1</f>
        <v>83</v>
      </c>
      <c r="B91" s="16"/>
      <c r="C91" s="17" t="n">
        <f aca="false">SUM(D91:H91)</f>
        <v>0</v>
      </c>
      <c r="D91" s="18"/>
      <c r="E91" s="19"/>
      <c r="F91" s="19"/>
      <c r="G91" s="20"/>
      <c r="H91" s="21"/>
    </row>
    <row r="92" customFormat="false" ht="15" hidden="false" customHeight="true" outlineLevel="0" collapsed="false">
      <c r="A92" s="15" t="n">
        <f aca="false">A91+1</f>
        <v>84</v>
      </c>
      <c r="B92" s="16"/>
      <c r="C92" s="17" t="n">
        <f aca="false">SUM(D92:H92)</f>
        <v>0</v>
      </c>
      <c r="D92" s="18"/>
      <c r="E92" s="22"/>
      <c r="F92" s="22"/>
      <c r="G92" s="22"/>
      <c r="H92" s="21"/>
    </row>
    <row r="93" customFormat="false" ht="15" hidden="false" customHeight="true" outlineLevel="0" collapsed="false">
      <c r="A93" s="15" t="n">
        <f aca="false">A92+1</f>
        <v>85</v>
      </c>
      <c r="B93" s="16"/>
      <c r="C93" s="17" t="n">
        <f aca="false">SUM(D93:H93)</f>
        <v>0</v>
      </c>
      <c r="D93" s="18"/>
      <c r="E93" s="19"/>
      <c r="F93" s="19"/>
      <c r="G93" s="20"/>
      <c r="H93" s="21"/>
    </row>
    <row r="94" customFormat="false" ht="15" hidden="false" customHeight="true" outlineLevel="0" collapsed="false">
      <c r="A94" s="15" t="n">
        <f aca="false">A93+1</f>
        <v>86</v>
      </c>
      <c r="B94" s="16"/>
      <c r="C94" s="17" t="n">
        <f aca="false">SUM(D94:H94)</f>
        <v>0</v>
      </c>
      <c r="D94" s="18"/>
      <c r="E94" s="19"/>
      <c r="F94" s="19"/>
      <c r="G94" s="20"/>
      <c r="H94" s="21"/>
    </row>
    <row r="95" customFormat="false" ht="15" hidden="false" customHeight="true" outlineLevel="0" collapsed="false">
      <c r="A95" s="15" t="n">
        <f aca="false">A94+1</f>
        <v>87</v>
      </c>
      <c r="B95" s="25"/>
      <c r="C95" s="17" t="n">
        <f aca="false">SUM(D95:H95)</f>
        <v>0</v>
      </c>
      <c r="D95" s="18"/>
      <c r="E95" s="19"/>
      <c r="F95" s="19"/>
      <c r="G95" s="20"/>
      <c r="H95" s="21"/>
    </row>
    <row r="96" customFormat="false" ht="15" hidden="false" customHeight="true" outlineLevel="0" collapsed="false">
      <c r="A96" s="15" t="n">
        <f aca="false">A95+1</f>
        <v>88</v>
      </c>
      <c r="B96" s="16"/>
      <c r="C96" s="17" t="n">
        <f aca="false">SUM(D96:H96)</f>
        <v>0</v>
      </c>
      <c r="D96" s="18"/>
      <c r="E96" s="19"/>
      <c r="F96" s="19"/>
      <c r="G96" s="20"/>
      <c r="H96" s="21"/>
    </row>
    <row r="97" customFormat="false" ht="15" hidden="false" customHeight="true" outlineLevel="0" collapsed="false">
      <c r="A97" s="15" t="n">
        <f aca="false">A96+1</f>
        <v>89</v>
      </c>
      <c r="B97" s="16"/>
      <c r="C97" s="17" t="n">
        <f aca="false">SUM(D97:H97)</f>
        <v>0</v>
      </c>
      <c r="D97" s="18"/>
      <c r="E97" s="19"/>
      <c r="F97" s="19"/>
      <c r="G97" s="20"/>
      <c r="H97" s="21"/>
    </row>
    <row r="98" customFormat="false" ht="15" hidden="false" customHeight="true" outlineLevel="0" collapsed="false">
      <c r="A98" s="15" t="n">
        <f aca="false">A97+1</f>
        <v>90</v>
      </c>
      <c r="B98" s="16"/>
      <c r="C98" s="17" t="n">
        <f aca="false">SUM(D98:H98)</f>
        <v>0</v>
      </c>
      <c r="D98" s="18"/>
      <c r="E98" s="19"/>
      <c r="F98" s="19"/>
      <c r="G98" s="20"/>
      <c r="H98" s="21"/>
    </row>
    <row r="99" customFormat="false" ht="15" hidden="false" customHeight="true" outlineLevel="0" collapsed="false">
      <c r="A99" s="15" t="n">
        <f aca="false">A98+1</f>
        <v>91</v>
      </c>
      <c r="B99" s="16"/>
      <c r="C99" s="17" t="n">
        <f aca="false">SUM(D99:H99)</f>
        <v>0</v>
      </c>
      <c r="D99" s="18"/>
      <c r="E99" s="19"/>
      <c r="F99" s="19"/>
      <c r="G99" s="20"/>
      <c r="H99" s="21"/>
    </row>
    <row r="100" customFormat="false" ht="15" hidden="false" customHeight="true" outlineLevel="0" collapsed="false">
      <c r="A100" s="15" t="n">
        <f aca="false">A99+1</f>
        <v>92</v>
      </c>
      <c r="B100" s="16"/>
      <c r="C100" s="17" t="n">
        <f aca="false">SUM(D100:H100)</f>
        <v>0</v>
      </c>
      <c r="D100" s="18"/>
      <c r="E100" s="19"/>
      <c r="F100" s="19"/>
      <c r="G100" s="20"/>
      <c r="H100" s="21"/>
    </row>
    <row r="101" customFormat="false" ht="15" hidden="false" customHeight="true" outlineLevel="0" collapsed="false">
      <c r="A101" s="15" t="n">
        <f aca="false">A100+1</f>
        <v>93</v>
      </c>
      <c r="B101" s="16"/>
      <c r="C101" s="17" t="n">
        <f aca="false">SUM(D101:H101)</f>
        <v>0</v>
      </c>
      <c r="D101" s="18"/>
      <c r="E101" s="19"/>
      <c r="F101" s="19"/>
      <c r="G101" s="20"/>
      <c r="H101" s="21"/>
    </row>
    <row r="102" customFormat="false" ht="15" hidden="false" customHeight="true" outlineLevel="0" collapsed="false">
      <c r="A102" s="15" t="n">
        <f aca="false">A101+1</f>
        <v>94</v>
      </c>
      <c r="B102" s="16"/>
      <c r="C102" s="17" t="n">
        <f aca="false">SUM(D102:H102)</f>
        <v>0</v>
      </c>
      <c r="D102" s="18"/>
      <c r="E102" s="19"/>
      <c r="F102" s="19"/>
      <c r="G102" s="20"/>
      <c r="H102" s="21"/>
    </row>
    <row r="103" customFormat="false" ht="15" hidden="false" customHeight="true" outlineLevel="0" collapsed="false">
      <c r="A103" s="15" t="n">
        <f aca="false">A102+1</f>
        <v>95</v>
      </c>
      <c r="B103" s="16"/>
      <c r="C103" s="17" t="n">
        <f aca="false">SUM(D103:H103)</f>
        <v>0</v>
      </c>
      <c r="D103" s="18"/>
      <c r="E103" s="19"/>
      <c r="F103" s="19"/>
      <c r="G103" s="20"/>
      <c r="H103" s="21"/>
    </row>
    <row r="104" customFormat="false" ht="15" hidden="false" customHeight="true" outlineLevel="0" collapsed="false">
      <c r="A104" s="15" t="n">
        <f aca="false">A103+1</f>
        <v>96</v>
      </c>
      <c r="B104" s="16"/>
      <c r="C104" s="17" t="n">
        <f aca="false">SUM(D104:H104)</f>
        <v>0</v>
      </c>
      <c r="D104" s="18"/>
      <c r="E104" s="19"/>
      <c r="F104" s="19"/>
      <c r="G104" s="20"/>
      <c r="H104" s="21"/>
    </row>
    <row r="105" customFormat="false" ht="15" hidden="false" customHeight="true" outlineLevel="0" collapsed="false">
      <c r="A105" s="15" t="n">
        <f aca="false">A104+1</f>
        <v>97</v>
      </c>
      <c r="B105" s="16"/>
      <c r="C105" s="17" t="n">
        <f aca="false">SUM(D105:H105)</f>
        <v>0</v>
      </c>
      <c r="D105" s="18"/>
      <c r="E105" s="19"/>
      <c r="F105" s="19"/>
      <c r="G105" s="20"/>
      <c r="H105" s="21"/>
    </row>
    <row r="106" customFormat="false" ht="15" hidden="false" customHeight="true" outlineLevel="0" collapsed="false">
      <c r="A106" s="15" t="n">
        <f aca="false">A105+1</f>
        <v>98</v>
      </c>
      <c r="B106" s="16"/>
      <c r="C106" s="17" t="n">
        <f aca="false">SUM(D106:H106)</f>
        <v>0</v>
      </c>
      <c r="D106" s="18"/>
      <c r="E106" s="19"/>
      <c r="F106" s="19"/>
      <c r="G106" s="20"/>
      <c r="H106" s="21"/>
    </row>
    <row r="107" customFormat="false" ht="15" hidden="false" customHeight="true" outlineLevel="0" collapsed="false">
      <c r="A107" s="15" t="n">
        <f aca="false">A106+1</f>
        <v>99</v>
      </c>
      <c r="B107" s="16"/>
      <c r="C107" s="17" t="n">
        <f aca="false">SUM(D107:H107)</f>
        <v>0</v>
      </c>
      <c r="D107" s="18"/>
      <c r="E107" s="19"/>
      <c r="F107" s="19"/>
      <c r="G107" s="20"/>
      <c r="H107" s="21"/>
    </row>
    <row r="108" customFormat="false" ht="15" hidden="false" customHeight="true" outlineLevel="0" collapsed="false">
      <c r="A108" s="15" t="n">
        <f aca="false">A107+1</f>
        <v>100</v>
      </c>
      <c r="B108" s="16"/>
      <c r="C108" s="17" t="n">
        <f aca="false">SUM(D108:H108)</f>
        <v>0</v>
      </c>
      <c r="D108" s="18"/>
      <c r="E108" s="19"/>
      <c r="F108" s="19"/>
      <c r="G108" s="20"/>
      <c r="H108" s="21"/>
    </row>
    <row r="109" customFormat="false" ht="15" hidden="false" customHeight="true" outlineLevel="0" collapsed="false">
      <c r="A109" s="15" t="n">
        <f aca="false">A108+1</f>
        <v>101</v>
      </c>
      <c r="B109" s="16"/>
      <c r="C109" s="17" t="n">
        <f aca="false">SUM(D109:H109)</f>
        <v>0</v>
      </c>
      <c r="D109" s="18"/>
      <c r="E109" s="19"/>
      <c r="F109" s="19"/>
      <c r="G109" s="20"/>
      <c r="H109" s="21"/>
    </row>
    <row r="110" customFormat="false" ht="15" hidden="false" customHeight="true" outlineLevel="0" collapsed="false">
      <c r="A110" s="15" t="n">
        <f aca="false">A109+1</f>
        <v>102</v>
      </c>
      <c r="B110" s="16"/>
      <c r="C110" s="17" t="n">
        <f aca="false">SUM(D110:H110)</f>
        <v>0</v>
      </c>
      <c r="D110" s="18"/>
      <c r="E110" s="19"/>
      <c r="F110" s="19"/>
      <c r="G110" s="20"/>
      <c r="H110" s="21"/>
    </row>
    <row r="111" customFormat="false" ht="15" hidden="false" customHeight="true" outlineLevel="0" collapsed="false">
      <c r="A111" s="15" t="n">
        <f aca="false">A110+1</f>
        <v>103</v>
      </c>
      <c r="B111" s="16"/>
      <c r="C111" s="17" t="n">
        <f aca="false">SUM(D111:H111)</f>
        <v>0</v>
      </c>
      <c r="D111" s="18"/>
      <c r="E111" s="19"/>
      <c r="F111" s="19"/>
      <c r="G111" s="20"/>
      <c r="H111" s="21"/>
    </row>
    <row r="112" customFormat="false" ht="15" hidden="false" customHeight="true" outlineLevel="0" collapsed="false">
      <c r="A112" s="15" t="n">
        <f aca="false">A111+1</f>
        <v>104</v>
      </c>
      <c r="B112" s="16"/>
      <c r="C112" s="17" t="n">
        <f aca="false">SUM(D112:H112)</f>
        <v>0</v>
      </c>
      <c r="D112" s="18"/>
      <c r="E112" s="19"/>
      <c r="F112" s="19"/>
      <c r="G112" s="20"/>
      <c r="H112" s="21"/>
    </row>
    <row r="113" customFormat="false" ht="15" hidden="false" customHeight="true" outlineLevel="0" collapsed="false">
      <c r="A113" s="15" t="n">
        <f aca="false">A112+1</f>
        <v>105</v>
      </c>
      <c r="B113" s="16"/>
      <c r="C113" s="17" t="n">
        <f aca="false">SUM(D113:H113)</f>
        <v>0</v>
      </c>
      <c r="D113" s="18"/>
      <c r="E113" s="19"/>
      <c r="F113" s="19"/>
      <c r="G113" s="20"/>
      <c r="H113" s="21"/>
    </row>
    <row r="114" customFormat="false" ht="15" hidden="false" customHeight="true" outlineLevel="0" collapsed="false">
      <c r="A114" s="15" t="n">
        <f aca="false">A113+1</f>
        <v>106</v>
      </c>
      <c r="B114" s="16"/>
      <c r="C114" s="17" t="n">
        <f aca="false">SUM(D114:H114)</f>
        <v>0</v>
      </c>
      <c r="D114" s="18"/>
      <c r="E114" s="19"/>
      <c r="F114" s="19"/>
      <c r="G114" s="20"/>
      <c r="H114" s="21"/>
    </row>
    <row r="115" customFormat="false" ht="15" hidden="false" customHeight="true" outlineLevel="0" collapsed="false">
      <c r="A115" s="15" t="n">
        <f aca="false">A114+1</f>
        <v>107</v>
      </c>
      <c r="B115" s="16"/>
      <c r="C115" s="17" t="n">
        <f aca="false">SUM(D115:H115)</f>
        <v>0</v>
      </c>
      <c r="D115" s="18"/>
      <c r="E115" s="19"/>
      <c r="F115" s="19"/>
      <c r="G115" s="20"/>
      <c r="H115" s="21"/>
    </row>
    <row r="116" customFormat="false" ht="15" hidden="false" customHeight="true" outlineLevel="0" collapsed="false">
      <c r="A116" s="15" t="n">
        <f aca="false">A115+1</f>
        <v>108</v>
      </c>
      <c r="B116" s="16"/>
      <c r="C116" s="17" t="n">
        <f aca="false">SUM(D116:H116)</f>
        <v>0</v>
      </c>
      <c r="D116" s="18"/>
      <c r="E116" s="19"/>
      <c r="F116" s="19"/>
      <c r="G116" s="20"/>
      <c r="H116" s="21"/>
    </row>
    <row r="117" customFormat="false" ht="15" hidden="false" customHeight="true" outlineLevel="0" collapsed="false">
      <c r="A117" s="15" t="n">
        <f aca="false">A116+1</f>
        <v>109</v>
      </c>
      <c r="B117" s="16"/>
      <c r="C117" s="17" t="n">
        <f aca="false">SUM(D117:H117)</f>
        <v>0</v>
      </c>
      <c r="D117" s="18"/>
      <c r="E117" s="19"/>
      <c r="F117" s="19"/>
      <c r="G117" s="20"/>
      <c r="H117" s="21"/>
    </row>
    <row r="118" customFormat="false" ht="15" hidden="false" customHeight="true" outlineLevel="0" collapsed="false">
      <c r="A118" s="15" t="n">
        <f aca="false">A117+1</f>
        <v>110</v>
      </c>
      <c r="B118" s="16"/>
      <c r="C118" s="17" t="n">
        <f aca="false">SUM(D118:H118)</f>
        <v>0</v>
      </c>
      <c r="D118" s="18"/>
      <c r="E118" s="19"/>
      <c r="F118" s="19"/>
      <c r="G118" s="20"/>
      <c r="H118" s="21"/>
    </row>
    <row r="119" customFormat="false" ht="15" hidden="false" customHeight="true" outlineLevel="0" collapsed="false">
      <c r="A119" s="15" t="n">
        <f aca="false">A118+1</f>
        <v>111</v>
      </c>
      <c r="B119" s="16"/>
      <c r="C119" s="17" t="n">
        <f aca="false">SUM(D119:H119)</f>
        <v>0</v>
      </c>
      <c r="D119" s="18"/>
      <c r="E119" s="19"/>
      <c r="F119" s="19"/>
      <c r="G119" s="20"/>
      <c r="H119" s="21"/>
    </row>
    <row r="120" customFormat="false" ht="15" hidden="false" customHeight="true" outlineLevel="0" collapsed="false">
      <c r="A120" s="15" t="n">
        <f aca="false">A119+1</f>
        <v>112</v>
      </c>
      <c r="B120" s="16"/>
      <c r="C120" s="17" t="n">
        <f aca="false">SUM(D120:H120)</f>
        <v>0</v>
      </c>
      <c r="D120" s="18"/>
      <c r="E120" s="19"/>
      <c r="F120" s="19"/>
      <c r="G120" s="20"/>
      <c r="H120" s="21"/>
    </row>
    <row r="121" customFormat="false" ht="15" hidden="false" customHeight="true" outlineLevel="0" collapsed="false">
      <c r="A121" s="15" t="n">
        <f aca="false">A120+1</f>
        <v>113</v>
      </c>
      <c r="B121" s="16"/>
      <c r="C121" s="17" t="n">
        <f aca="false">SUM(D121:H121)</f>
        <v>0</v>
      </c>
      <c r="D121" s="18"/>
      <c r="E121" s="19"/>
      <c r="F121" s="19"/>
      <c r="G121" s="20"/>
      <c r="H121" s="21"/>
    </row>
    <row r="122" customFormat="false" ht="15" hidden="false" customHeight="true" outlineLevel="0" collapsed="false">
      <c r="A122" s="15" t="n">
        <f aca="false">A121+1</f>
        <v>114</v>
      </c>
      <c r="B122" s="16"/>
      <c r="C122" s="17" t="n">
        <f aca="false">SUM(D122:H122)</f>
        <v>0</v>
      </c>
      <c r="D122" s="18"/>
      <c r="E122" s="19"/>
      <c r="F122" s="19"/>
      <c r="G122" s="20"/>
      <c r="H122" s="21"/>
    </row>
    <row r="123" customFormat="false" ht="15" hidden="false" customHeight="true" outlineLevel="0" collapsed="false">
      <c r="A123" s="15" t="n">
        <f aca="false">A122+1</f>
        <v>115</v>
      </c>
      <c r="B123" s="16"/>
      <c r="C123" s="17" t="n">
        <f aca="false">SUM(D123:H123)</f>
        <v>0</v>
      </c>
      <c r="D123" s="18"/>
      <c r="E123" s="19"/>
      <c r="F123" s="19"/>
      <c r="G123" s="20"/>
      <c r="H123" s="21"/>
    </row>
    <row r="124" customFormat="false" ht="15" hidden="false" customHeight="true" outlineLevel="0" collapsed="false">
      <c r="A124" s="15" t="n">
        <f aca="false">A123+1</f>
        <v>116</v>
      </c>
      <c r="B124" s="16"/>
      <c r="C124" s="17" t="n">
        <f aca="false">SUM(D124:H124)</f>
        <v>0</v>
      </c>
      <c r="D124" s="18"/>
      <c r="E124" s="19"/>
      <c r="F124" s="19"/>
      <c r="G124" s="20"/>
      <c r="H124" s="21"/>
    </row>
    <row r="125" customFormat="false" ht="15" hidden="false" customHeight="true" outlineLevel="0" collapsed="false">
      <c r="A125" s="15" t="n">
        <f aca="false">A124+1</f>
        <v>117</v>
      </c>
      <c r="B125" s="16"/>
      <c r="C125" s="17" t="n">
        <f aca="false">SUM(D125:H125)</f>
        <v>0</v>
      </c>
      <c r="D125" s="18"/>
      <c r="E125" s="22"/>
      <c r="F125" s="19"/>
      <c r="G125" s="20"/>
      <c r="H125" s="21"/>
    </row>
    <row r="126" customFormat="false" ht="15" hidden="false" customHeight="true" outlineLevel="0" collapsed="false">
      <c r="A126" s="15" t="n">
        <f aca="false">A125+1</f>
        <v>118</v>
      </c>
      <c r="B126" s="16"/>
      <c r="C126" s="17" t="n">
        <f aca="false">SUM(D126:H126)</f>
        <v>0</v>
      </c>
      <c r="D126" s="18"/>
      <c r="E126" s="22"/>
      <c r="F126" s="19"/>
      <c r="G126" s="20"/>
      <c r="H126" s="21"/>
      <c r="L126" s="26"/>
    </row>
    <row r="127" customFormat="false" ht="15" hidden="false" customHeight="true" outlineLevel="0" collapsed="false">
      <c r="A127" s="15" t="n">
        <f aca="false">A126+1</f>
        <v>119</v>
      </c>
      <c r="B127" s="16"/>
      <c r="C127" s="17" t="n">
        <f aca="false">SUM(D127:H127)</f>
        <v>0</v>
      </c>
      <c r="D127" s="18"/>
      <c r="E127" s="19"/>
      <c r="F127" s="19"/>
      <c r="G127" s="20"/>
      <c r="H127" s="21"/>
    </row>
    <row r="128" customFormat="false" ht="15" hidden="false" customHeight="true" outlineLevel="0" collapsed="false">
      <c r="A128" s="15" t="n">
        <v>120</v>
      </c>
      <c r="B128" s="16"/>
      <c r="C128" s="17" t="n">
        <f aca="false">SUM(D128:H128)</f>
        <v>0</v>
      </c>
      <c r="D128" s="18"/>
      <c r="E128" s="19"/>
      <c r="F128" s="19"/>
      <c r="G128" s="20"/>
      <c r="H128" s="21"/>
    </row>
    <row r="129" customFormat="false" ht="13.8" hidden="false" customHeight="false" outlineLevel="0" collapsed="false">
      <c r="A129" s="27" t="s">
        <v>13</v>
      </c>
      <c r="B129" s="27"/>
      <c r="C129" s="28" t="n">
        <f aca="false">SUM(C9:C128)</f>
        <v>0</v>
      </c>
      <c r="D129" s="29" t="n">
        <f aca="false">SUM(D9:D128)</f>
        <v>0</v>
      </c>
      <c r="E129" s="30" t="n">
        <f aca="false">SUM(E9:E128)</f>
        <v>0</v>
      </c>
      <c r="F129" s="30" t="n">
        <f aca="false">SUM(F9:F128)</f>
        <v>0</v>
      </c>
      <c r="G129" s="30" t="n">
        <f aca="false">SUM(G9:G128)</f>
        <v>0</v>
      </c>
      <c r="H129" s="29" t="n">
        <f aca="false">SUM(H9:H128)</f>
        <v>0</v>
      </c>
    </row>
    <row r="130" customFormat="false" ht="13.8" hidden="false" customHeight="false" outlineLevel="0" collapsed="false">
      <c r="D130" s="26"/>
      <c r="E130" s="26"/>
      <c r="F130" s="26"/>
      <c r="J130" s="1" t="s">
        <v>14</v>
      </c>
    </row>
    <row r="131" customFormat="false" ht="13.8" hidden="false" customHeight="false" outlineLevel="0" collapsed="false">
      <c r="C131" s="31"/>
      <c r="I131" s="31"/>
    </row>
    <row r="132" customFormat="false" ht="13.8" hidden="false" customHeight="false" outlineLevel="0" collapsed="false">
      <c r="C132" s="31" t="n">
        <f aca="false">C129+C130-C131</f>
        <v>0</v>
      </c>
      <c r="D132" s="32"/>
      <c r="E132" s="33"/>
    </row>
    <row r="133" customFormat="false" ht="13.8" hidden="false" customHeight="false" outlineLevel="0" collapsed="false">
      <c r="C133" s="31"/>
    </row>
    <row r="134" customFormat="false" ht="13.8" hidden="false" customHeight="false" outlineLevel="0" collapsed="false">
      <c r="C134" s="34"/>
    </row>
    <row r="135" customFormat="false" ht="13.8" hidden="false" customHeight="false" outlineLevel="0" collapsed="false">
      <c r="B135" s="35"/>
      <c r="C135" s="35"/>
      <c r="D135" s="35"/>
      <c r="F135" s="35"/>
    </row>
    <row r="136" customFormat="false" ht="13.8" hidden="false" customHeight="false" outlineLevel="0" collapsed="false">
      <c r="B136" s="26"/>
    </row>
  </sheetData>
  <mergeCells count="10">
    <mergeCell ref="A2:G2"/>
    <mergeCell ref="A3:G3"/>
    <mergeCell ref="A4:G4"/>
    <mergeCell ref="H5:J5"/>
    <mergeCell ref="A6:A7"/>
    <mergeCell ref="B6:B7"/>
    <mergeCell ref="C6:C7"/>
    <mergeCell ref="D6:F6"/>
    <mergeCell ref="G6:G7"/>
    <mergeCell ref="H6:H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L185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pane xSplit="0" ySplit="4" topLeftCell="A157" activePane="bottomLeft" state="frozen"/>
      <selection pane="topLeft" activeCell="A4" activeCellId="0" sqref="A4"/>
      <selection pane="bottomLeft" activeCell="B9" activeCellId="0" sqref="B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25.41"/>
    <col collapsed="false" customWidth="true" hidden="false" outlineLevel="0" max="3" min="3" style="1" width="13.02"/>
    <col collapsed="false" customWidth="true" hidden="false" outlineLevel="0" max="4" min="4" style="1" width="10.13"/>
    <col collapsed="false" customWidth="true" hidden="false" outlineLevel="0" max="5" min="5" style="1" width="10.42"/>
    <col collapsed="false" customWidth="true" hidden="false" outlineLevel="0" max="6" min="6" style="1" width="11.71"/>
    <col collapsed="false" customWidth="true" hidden="false" outlineLevel="0" max="7" min="7" style="1" width="10.42"/>
    <col collapsed="false" customWidth="false" hidden="false" outlineLevel="0" max="8" min="8" style="1" width="9.13"/>
    <col collapsed="false" customWidth="true" hidden="false" outlineLevel="0" max="9" min="9" style="1" width="9.85"/>
    <col collapsed="false" customWidth="false" hidden="false" outlineLevel="0" max="11" min="10" style="1" width="9.13"/>
    <col collapsed="false" customWidth="true" hidden="false" outlineLevel="0" max="12" min="12" style="1" width="14.57"/>
    <col collapsed="false" customWidth="false" hidden="false" outlineLevel="0" max="1024" min="13" style="1" width="9.13"/>
  </cols>
  <sheetData>
    <row r="2" s="4" customFormat="true" ht="14.25" hidden="false" customHeight="false" outlineLevel="0" collapsed="false">
      <c r="A2" s="5" t="s">
        <v>32</v>
      </c>
      <c r="B2" s="5"/>
      <c r="C2" s="5"/>
      <c r="D2" s="5"/>
      <c r="E2" s="5"/>
      <c r="F2" s="5"/>
      <c r="G2" s="5"/>
      <c r="H2" s="3"/>
      <c r="I2" s="3"/>
      <c r="J2" s="3"/>
    </row>
    <row r="3" s="4" customFormat="true" ht="14.25" hidden="false" customHeight="false" outlineLevel="0" collapsed="false">
      <c r="A3" s="5" t="s">
        <v>15</v>
      </c>
      <c r="B3" s="5"/>
      <c r="C3" s="5"/>
      <c r="D3" s="5"/>
      <c r="E3" s="5"/>
      <c r="F3" s="5"/>
      <c r="G3" s="5"/>
      <c r="H3" s="3"/>
      <c r="I3" s="3"/>
      <c r="J3" s="3"/>
    </row>
    <row r="4" s="4" customFormat="true" ht="14.25" hidden="false" customHeight="false" outlineLevel="0" collapsed="false">
      <c r="A4" s="5" t="s">
        <v>35</v>
      </c>
      <c r="B4" s="5"/>
      <c r="C4" s="5"/>
      <c r="D4" s="5"/>
      <c r="E4" s="5"/>
      <c r="F4" s="5"/>
      <c r="G4" s="5"/>
      <c r="H4" s="89"/>
      <c r="I4" s="89"/>
      <c r="J4" s="89"/>
    </row>
    <row r="5" customFormat="false" ht="15" hidden="false" customHeight="false" outlineLevel="0" collapsed="false">
      <c r="G5" s="6" t="s">
        <v>3</v>
      </c>
    </row>
    <row r="6" customFormat="false" ht="15" hidden="false" customHeight="true" outlineLevel="0" collapsed="false">
      <c r="A6" s="7" t="s">
        <v>4</v>
      </c>
      <c r="B6" s="7" t="s">
        <v>5</v>
      </c>
      <c r="C6" s="8" t="s">
        <v>6</v>
      </c>
      <c r="D6" s="9" t="s">
        <v>7</v>
      </c>
      <c r="E6" s="9"/>
      <c r="F6" s="9"/>
      <c r="G6" s="90" t="s">
        <v>23</v>
      </c>
    </row>
    <row r="7" customFormat="false" ht="33" hidden="false" customHeight="true" outlineLevel="0" collapsed="false">
      <c r="A7" s="7"/>
      <c r="B7" s="7"/>
      <c r="C7" s="8"/>
      <c r="D7" s="11" t="s">
        <v>10</v>
      </c>
      <c r="E7" s="7" t="s">
        <v>11</v>
      </c>
      <c r="F7" s="7" t="s">
        <v>12</v>
      </c>
      <c r="G7" s="90"/>
    </row>
    <row r="8" customFormat="false" ht="15" hidden="false" customHeight="false" outlineLevel="0" collapsed="false">
      <c r="A8" s="49" t="n">
        <v>1</v>
      </c>
      <c r="B8" s="12" t="n">
        <v>2</v>
      </c>
      <c r="C8" s="50" t="n">
        <v>3</v>
      </c>
      <c r="D8" s="48" t="n">
        <v>4</v>
      </c>
      <c r="E8" s="44" t="n">
        <v>5</v>
      </c>
      <c r="F8" s="7" t="n">
        <v>6</v>
      </c>
      <c r="G8" s="91" t="n">
        <v>7</v>
      </c>
    </row>
    <row r="9" customFormat="false" ht="15" hidden="false" customHeight="true" outlineLevel="0" collapsed="false">
      <c r="A9" s="21" t="n">
        <v>1</v>
      </c>
      <c r="B9" s="16"/>
      <c r="C9" s="17" t="n">
        <f aca="false">SUM(D9:G9)</f>
        <v>0</v>
      </c>
      <c r="D9" s="18"/>
      <c r="E9" s="19"/>
      <c r="F9" s="19"/>
      <c r="G9" s="92"/>
    </row>
    <row r="10" customFormat="false" ht="15" hidden="false" customHeight="true" outlineLevel="0" collapsed="false">
      <c r="A10" s="21" t="n">
        <f aca="false">A9+1</f>
        <v>2</v>
      </c>
      <c r="B10" s="16"/>
      <c r="C10" s="17" t="n">
        <f aca="false">SUM(D10:G10)</f>
        <v>0</v>
      </c>
      <c r="D10" s="18"/>
      <c r="E10" s="19"/>
      <c r="F10" s="19"/>
      <c r="G10" s="92"/>
    </row>
    <row r="11" customFormat="false" ht="15" hidden="false" customHeight="true" outlineLevel="0" collapsed="false">
      <c r="A11" s="21" t="n">
        <f aca="false">A10+1</f>
        <v>3</v>
      </c>
      <c r="B11" s="16"/>
      <c r="C11" s="17" t="n">
        <f aca="false">SUM(D11:G11)</f>
        <v>0</v>
      </c>
      <c r="D11" s="18"/>
      <c r="E11" s="19"/>
      <c r="F11" s="19"/>
      <c r="G11" s="92"/>
    </row>
    <row r="12" customFormat="false" ht="15" hidden="false" customHeight="true" outlineLevel="0" collapsed="false">
      <c r="A12" s="21" t="n">
        <f aca="false">A11+1</f>
        <v>4</v>
      </c>
      <c r="B12" s="16"/>
      <c r="C12" s="17" t="n">
        <f aca="false">SUM(D12:G12)</f>
        <v>0</v>
      </c>
      <c r="D12" s="18"/>
      <c r="E12" s="19"/>
      <c r="F12" s="19"/>
      <c r="G12" s="92"/>
      <c r="J12" s="67"/>
    </row>
    <row r="13" customFormat="false" ht="15" hidden="false" customHeight="true" outlineLevel="0" collapsed="false">
      <c r="A13" s="21" t="n">
        <f aca="false">A12+1</f>
        <v>5</v>
      </c>
      <c r="B13" s="16"/>
      <c r="C13" s="17" t="n">
        <f aca="false">SUM(D13:G13)</f>
        <v>0</v>
      </c>
      <c r="D13" s="18"/>
      <c r="E13" s="19"/>
      <c r="F13" s="19"/>
      <c r="G13" s="92"/>
    </row>
    <row r="14" customFormat="false" ht="15" hidden="false" customHeight="true" outlineLevel="0" collapsed="false">
      <c r="A14" s="21" t="n">
        <f aca="false">A13+1</f>
        <v>6</v>
      </c>
      <c r="B14" s="16"/>
      <c r="C14" s="17" t="n">
        <f aca="false">SUM(D14:G14)</f>
        <v>0</v>
      </c>
      <c r="D14" s="18"/>
      <c r="E14" s="19"/>
      <c r="F14" s="19"/>
      <c r="G14" s="92"/>
    </row>
    <row r="15" customFormat="false" ht="15" hidden="false" customHeight="true" outlineLevel="0" collapsed="false">
      <c r="A15" s="21" t="n">
        <f aca="false">A14+1</f>
        <v>7</v>
      </c>
      <c r="B15" s="16"/>
      <c r="C15" s="17" t="n">
        <f aca="false">SUM(D15:G15)</f>
        <v>0</v>
      </c>
      <c r="D15" s="18"/>
      <c r="E15" s="19"/>
      <c r="F15" s="19"/>
      <c r="G15" s="92"/>
    </row>
    <row r="16" customFormat="false" ht="15" hidden="false" customHeight="true" outlineLevel="0" collapsed="false">
      <c r="A16" s="21" t="n">
        <f aca="false">A15+1</f>
        <v>8</v>
      </c>
      <c r="B16" s="16"/>
      <c r="C16" s="17" t="n">
        <f aca="false">SUM(D16:G16)</f>
        <v>0</v>
      </c>
      <c r="D16" s="18"/>
      <c r="E16" s="19"/>
      <c r="F16" s="19"/>
      <c r="G16" s="92"/>
    </row>
    <row r="17" customFormat="false" ht="15" hidden="false" customHeight="true" outlineLevel="0" collapsed="false">
      <c r="A17" s="21" t="n">
        <f aca="false">A16+1</f>
        <v>9</v>
      </c>
      <c r="B17" s="16"/>
      <c r="C17" s="17" t="n">
        <f aca="false">SUM(D17:G17)</f>
        <v>0</v>
      </c>
      <c r="D17" s="18"/>
      <c r="E17" s="19"/>
      <c r="F17" s="19"/>
      <c r="G17" s="92"/>
    </row>
    <row r="18" customFormat="false" ht="15" hidden="false" customHeight="true" outlineLevel="0" collapsed="false">
      <c r="A18" s="21" t="n">
        <f aca="false">A17+1</f>
        <v>10</v>
      </c>
      <c r="B18" s="16"/>
      <c r="C18" s="17" t="n">
        <f aca="false">SUM(D18:G18)</f>
        <v>0</v>
      </c>
      <c r="D18" s="18"/>
      <c r="E18" s="19"/>
      <c r="F18" s="19"/>
      <c r="G18" s="92"/>
    </row>
    <row r="19" customFormat="false" ht="15" hidden="false" customHeight="true" outlineLevel="0" collapsed="false">
      <c r="A19" s="21" t="n">
        <f aca="false">A18+1</f>
        <v>11</v>
      </c>
      <c r="B19" s="16"/>
      <c r="C19" s="17" t="n">
        <f aca="false">SUM(D19:G19)</f>
        <v>0</v>
      </c>
      <c r="D19" s="18"/>
      <c r="E19" s="19"/>
      <c r="F19" s="19"/>
      <c r="G19" s="92"/>
    </row>
    <row r="20" customFormat="false" ht="15" hidden="false" customHeight="true" outlineLevel="0" collapsed="false">
      <c r="A20" s="21" t="n">
        <f aca="false">A19+1</f>
        <v>12</v>
      </c>
      <c r="B20" s="16"/>
      <c r="C20" s="17" t="n">
        <f aca="false">SUM(D20:G20)</f>
        <v>0</v>
      </c>
      <c r="D20" s="18"/>
      <c r="E20" s="19"/>
      <c r="F20" s="19"/>
      <c r="G20" s="92"/>
    </row>
    <row r="21" customFormat="false" ht="15" hidden="false" customHeight="true" outlineLevel="0" collapsed="false">
      <c r="A21" s="21" t="n">
        <f aca="false">A20+1</f>
        <v>13</v>
      </c>
      <c r="B21" s="16"/>
      <c r="C21" s="17" t="n">
        <f aca="false">SUM(D21:G21)</f>
        <v>0</v>
      </c>
      <c r="D21" s="18"/>
      <c r="E21" s="19"/>
      <c r="F21" s="19"/>
      <c r="G21" s="92"/>
    </row>
    <row r="22" customFormat="false" ht="15" hidden="false" customHeight="true" outlineLevel="0" collapsed="false">
      <c r="A22" s="21" t="n">
        <f aca="false">A21+1</f>
        <v>14</v>
      </c>
      <c r="B22" s="16"/>
      <c r="C22" s="17" t="n">
        <f aca="false">SUM(D22:G22)</f>
        <v>0</v>
      </c>
      <c r="D22" s="18"/>
      <c r="E22" s="19"/>
      <c r="F22" s="19"/>
      <c r="G22" s="92"/>
    </row>
    <row r="23" customFormat="false" ht="15" hidden="false" customHeight="true" outlineLevel="0" collapsed="false">
      <c r="A23" s="21" t="n">
        <f aca="false">A22+1</f>
        <v>15</v>
      </c>
      <c r="B23" s="16"/>
      <c r="C23" s="17" t="n">
        <f aca="false">SUM(D23:G23)</f>
        <v>0</v>
      </c>
      <c r="D23" s="18"/>
      <c r="E23" s="19"/>
      <c r="F23" s="19"/>
      <c r="G23" s="92"/>
    </row>
    <row r="24" customFormat="false" ht="15" hidden="false" customHeight="true" outlineLevel="0" collapsed="false">
      <c r="A24" s="21" t="n">
        <f aca="false">A23+1</f>
        <v>16</v>
      </c>
      <c r="B24" s="16"/>
      <c r="C24" s="17" t="n">
        <f aca="false">SUM(D24:G24)</f>
        <v>0</v>
      </c>
      <c r="D24" s="18"/>
      <c r="E24" s="19"/>
      <c r="F24" s="19"/>
      <c r="G24" s="92"/>
    </row>
    <row r="25" customFormat="false" ht="15" hidden="false" customHeight="true" outlineLevel="0" collapsed="false">
      <c r="A25" s="21" t="n">
        <f aca="false">A24+1</f>
        <v>17</v>
      </c>
      <c r="B25" s="16"/>
      <c r="C25" s="17" t="n">
        <f aca="false">SUM(D25:G25)</f>
        <v>0</v>
      </c>
      <c r="D25" s="18"/>
      <c r="E25" s="19"/>
      <c r="F25" s="19"/>
      <c r="G25" s="92"/>
    </row>
    <row r="26" customFormat="false" ht="15" hidden="false" customHeight="true" outlineLevel="0" collapsed="false">
      <c r="A26" s="21" t="n">
        <f aca="false">A25+1</f>
        <v>18</v>
      </c>
      <c r="B26" s="16"/>
      <c r="C26" s="17" t="n">
        <f aca="false">SUM(D26:G26)</f>
        <v>0</v>
      </c>
      <c r="D26" s="18"/>
      <c r="E26" s="19"/>
      <c r="F26" s="19"/>
      <c r="G26" s="92"/>
    </row>
    <row r="27" customFormat="false" ht="15" hidden="false" customHeight="true" outlineLevel="0" collapsed="false">
      <c r="A27" s="21" t="n">
        <f aca="false">A26+1</f>
        <v>19</v>
      </c>
      <c r="B27" s="16"/>
      <c r="C27" s="17" t="n">
        <f aca="false">SUM(D27:G27)</f>
        <v>0</v>
      </c>
      <c r="D27" s="18"/>
      <c r="E27" s="19"/>
      <c r="F27" s="19"/>
      <c r="G27" s="92"/>
    </row>
    <row r="28" customFormat="false" ht="15" hidden="false" customHeight="true" outlineLevel="0" collapsed="false">
      <c r="A28" s="21" t="n">
        <f aca="false">A27+1</f>
        <v>20</v>
      </c>
      <c r="B28" s="16"/>
      <c r="C28" s="17" t="n">
        <f aca="false">SUM(D28:G28)</f>
        <v>0</v>
      </c>
      <c r="D28" s="18"/>
      <c r="E28" s="19"/>
      <c r="F28" s="19"/>
      <c r="G28" s="92"/>
    </row>
    <row r="29" customFormat="false" ht="15" hidden="false" customHeight="true" outlineLevel="0" collapsed="false">
      <c r="A29" s="21" t="n">
        <f aca="false">A28+1</f>
        <v>21</v>
      </c>
      <c r="B29" s="16"/>
      <c r="C29" s="17" t="n">
        <f aca="false">SUM(D29:G29)</f>
        <v>0</v>
      </c>
      <c r="D29" s="18"/>
      <c r="E29" s="19"/>
      <c r="F29" s="19"/>
      <c r="G29" s="92"/>
    </row>
    <row r="30" customFormat="false" ht="15" hidden="false" customHeight="true" outlineLevel="0" collapsed="false">
      <c r="A30" s="21" t="n">
        <f aca="false">A29+1</f>
        <v>22</v>
      </c>
      <c r="B30" s="16"/>
      <c r="C30" s="17" t="n">
        <f aca="false">SUM(D30:G30)</f>
        <v>14.21</v>
      </c>
      <c r="D30" s="18"/>
      <c r="E30" s="19"/>
      <c r="F30" s="19" t="n">
        <f aca="false">0.98+13.23</f>
        <v>14.21</v>
      </c>
      <c r="G30" s="92"/>
    </row>
    <row r="31" customFormat="false" ht="15" hidden="false" customHeight="true" outlineLevel="0" collapsed="false">
      <c r="A31" s="21" t="n">
        <f aca="false">A30+1</f>
        <v>23</v>
      </c>
      <c r="B31" s="16"/>
      <c r="C31" s="17" t="n">
        <f aca="false">SUM(D31:G31)</f>
        <v>14.21</v>
      </c>
      <c r="D31" s="18"/>
      <c r="E31" s="19"/>
      <c r="F31" s="19" t="n">
        <f aca="false">0.98+13.23</f>
        <v>14.21</v>
      </c>
      <c r="G31" s="92"/>
    </row>
    <row r="32" customFormat="false" ht="15" hidden="false" customHeight="true" outlineLevel="0" collapsed="false">
      <c r="A32" s="21" t="n">
        <f aca="false">A31+1</f>
        <v>24</v>
      </c>
      <c r="B32" s="16"/>
      <c r="C32" s="17" t="n">
        <f aca="false">SUM(D32:G32)</f>
        <v>0</v>
      </c>
      <c r="D32" s="18"/>
      <c r="E32" s="19"/>
      <c r="F32" s="19"/>
      <c r="G32" s="92"/>
    </row>
    <row r="33" customFormat="false" ht="15" hidden="false" customHeight="true" outlineLevel="0" collapsed="false">
      <c r="A33" s="21" t="n">
        <f aca="false">A32+1</f>
        <v>25</v>
      </c>
      <c r="B33" s="16"/>
      <c r="C33" s="17" t="n">
        <f aca="false">SUM(D33:G33)</f>
        <v>0</v>
      </c>
      <c r="D33" s="18"/>
      <c r="E33" s="19"/>
      <c r="F33" s="19"/>
      <c r="G33" s="92"/>
    </row>
    <row r="34" customFormat="false" ht="15" hidden="false" customHeight="true" outlineLevel="0" collapsed="false">
      <c r="A34" s="21" t="n">
        <f aca="false">A33+1</f>
        <v>26</v>
      </c>
      <c r="B34" s="16"/>
      <c r="C34" s="17" t="n">
        <f aca="false">SUM(D34:G34)</f>
        <v>0</v>
      </c>
      <c r="D34" s="18"/>
      <c r="E34" s="19"/>
      <c r="F34" s="19"/>
      <c r="G34" s="92"/>
    </row>
    <row r="35" customFormat="false" ht="15" hidden="false" customHeight="true" outlineLevel="0" collapsed="false">
      <c r="A35" s="21" t="n">
        <f aca="false">A34+1</f>
        <v>27</v>
      </c>
      <c r="B35" s="16"/>
      <c r="C35" s="17" t="n">
        <f aca="false">SUM(D35:G35)</f>
        <v>0</v>
      </c>
      <c r="D35" s="18"/>
      <c r="E35" s="19"/>
      <c r="F35" s="19"/>
      <c r="G35" s="92"/>
    </row>
    <row r="36" customFormat="false" ht="15" hidden="false" customHeight="true" outlineLevel="0" collapsed="false">
      <c r="A36" s="21" t="n">
        <f aca="false">A35+1</f>
        <v>28</v>
      </c>
      <c r="B36" s="16"/>
      <c r="C36" s="17" t="n">
        <f aca="false">SUM(D36:G36)</f>
        <v>0</v>
      </c>
      <c r="D36" s="18"/>
      <c r="E36" s="19"/>
      <c r="F36" s="19"/>
      <c r="G36" s="92"/>
    </row>
    <row r="37" customFormat="false" ht="15" hidden="false" customHeight="true" outlineLevel="0" collapsed="false">
      <c r="A37" s="21" t="n">
        <f aca="false">A36+1</f>
        <v>29</v>
      </c>
      <c r="B37" s="16"/>
      <c r="C37" s="17" t="n">
        <f aca="false">SUM(D37:G37)</f>
        <v>0</v>
      </c>
      <c r="D37" s="18"/>
      <c r="E37" s="19"/>
      <c r="F37" s="19"/>
      <c r="G37" s="92"/>
    </row>
    <row r="38" customFormat="false" ht="15" hidden="false" customHeight="true" outlineLevel="0" collapsed="false">
      <c r="A38" s="21" t="n">
        <f aca="false">A37+1</f>
        <v>30</v>
      </c>
      <c r="B38" s="16"/>
      <c r="C38" s="17" t="n">
        <f aca="false">SUM(D38:G38)</f>
        <v>0</v>
      </c>
      <c r="D38" s="18"/>
      <c r="E38" s="19"/>
      <c r="F38" s="19"/>
      <c r="G38" s="92"/>
    </row>
    <row r="39" customFormat="false" ht="15" hidden="false" customHeight="true" outlineLevel="0" collapsed="false">
      <c r="A39" s="21" t="n">
        <f aca="false">A38+1</f>
        <v>31</v>
      </c>
      <c r="B39" s="16"/>
      <c r="C39" s="17" t="n">
        <f aca="false">SUM(D39:G39)</f>
        <v>0</v>
      </c>
      <c r="D39" s="18"/>
      <c r="E39" s="19"/>
      <c r="F39" s="19"/>
      <c r="G39" s="92"/>
    </row>
    <row r="40" customFormat="false" ht="15" hidden="false" customHeight="true" outlineLevel="0" collapsed="false">
      <c r="A40" s="21" t="n">
        <f aca="false">A39+1</f>
        <v>32</v>
      </c>
      <c r="B40" s="16"/>
      <c r="C40" s="17" t="n">
        <f aca="false">SUM(D40:G40)</f>
        <v>0</v>
      </c>
      <c r="D40" s="18"/>
      <c r="E40" s="19"/>
      <c r="F40" s="19"/>
      <c r="G40" s="92"/>
    </row>
    <row r="41" customFormat="false" ht="15" hidden="false" customHeight="true" outlineLevel="0" collapsed="false">
      <c r="A41" s="21" t="n">
        <f aca="false">A40+1</f>
        <v>33</v>
      </c>
      <c r="B41" s="16"/>
      <c r="C41" s="17" t="n">
        <f aca="false">SUM(D41:G41)</f>
        <v>0</v>
      </c>
      <c r="D41" s="18"/>
      <c r="E41" s="19"/>
      <c r="F41" s="19"/>
      <c r="G41" s="92"/>
    </row>
    <row r="42" customFormat="false" ht="15" hidden="false" customHeight="true" outlineLevel="0" collapsed="false">
      <c r="A42" s="21" t="n">
        <f aca="false">A41+1</f>
        <v>34</v>
      </c>
      <c r="B42" s="16"/>
      <c r="C42" s="17" t="n">
        <f aca="false">SUM(D42:G42)</f>
        <v>0</v>
      </c>
      <c r="D42" s="18"/>
      <c r="E42" s="19"/>
      <c r="F42" s="19"/>
      <c r="G42" s="92"/>
    </row>
    <row r="43" customFormat="false" ht="15" hidden="false" customHeight="true" outlineLevel="0" collapsed="false">
      <c r="A43" s="21" t="n">
        <f aca="false">A42+1</f>
        <v>35</v>
      </c>
      <c r="B43" s="16"/>
      <c r="C43" s="17" t="n">
        <f aca="false">SUM(D43:G43)</f>
        <v>0</v>
      </c>
      <c r="D43" s="18"/>
      <c r="E43" s="19"/>
      <c r="F43" s="19"/>
      <c r="G43" s="92"/>
    </row>
    <row r="44" customFormat="false" ht="15" hidden="false" customHeight="true" outlineLevel="0" collapsed="false">
      <c r="A44" s="21" t="n">
        <f aca="false">A43+1</f>
        <v>36</v>
      </c>
      <c r="B44" s="16"/>
      <c r="C44" s="17" t="n">
        <f aca="false">SUM(D44:G44)</f>
        <v>0</v>
      </c>
      <c r="D44" s="18"/>
      <c r="E44" s="19"/>
      <c r="F44" s="19"/>
      <c r="G44" s="92"/>
    </row>
    <row r="45" customFormat="false" ht="15" hidden="false" customHeight="true" outlineLevel="0" collapsed="false">
      <c r="A45" s="21" t="n">
        <f aca="false">A44+1</f>
        <v>37</v>
      </c>
      <c r="B45" s="16"/>
      <c r="C45" s="17" t="n">
        <f aca="false">SUM(D45:G45)</f>
        <v>0</v>
      </c>
      <c r="D45" s="18"/>
      <c r="E45" s="19"/>
      <c r="F45" s="19"/>
      <c r="G45" s="92"/>
    </row>
    <row r="46" customFormat="false" ht="15" hidden="false" customHeight="true" outlineLevel="0" collapsed="false">
      <c r="A46" s="21" t="n">
        <f aca="false">A45+1</f>
        <v>38</v>
      </c>
      <c r="B46" s="16"/>
      <c r="C46" s="17" t="n">
        <f aca="false">SUM(D46:G46)</f>
        <v>0</v>
      </c>
      <c r="D46" s="18"/>
      <c r="E46" s="19"/>
      <c r="F46" s="19"/>
      <c r="G46" s="92"/>
    </row>
    <row r="47" customFormat="false" ht="15" hidden="false" customHeight="true" outlineLevel="0" collapsed="false">
      <c r="A47" s="21" t="n">
        <f aca="false">A46+1</f>
        <v>39</v>
      </c>
      <c r="B47" s="16"/>
      <c r="C47" s="17" t="n">
        <f aca="false">SUM(D47:G47)</f>
        <v>0</v>
      </c>
      <c r="D47" s="18"/>
      <c r="E47" s="19"/>
      <c r="F47" s="19"/>
      <c r="G47" s="92"/>
    </row>
    <row r="48" customFormat="false" ht="15" hidden="false" customHeight="true" outlineLevel="0" collapsed="false">
      <c r="A48" s="21" t="n">
        <f aca="false">A47+1</f>
        <v>40</v>
      </c>
      <c r="B48" s="16"/>
      <c r="C48" s="17" t="n">
        <f aca="false">SUM(D48:G48)</f>
        <v>0</v>
      </c>
      <c r="D48" s="18"/>
      <c r="E48" s="19"/>
      <c r="F48" s="19"/>
      <c r="G48" s="92"/>
    </row>
    <row r="49" customFormat="false" ht="15" hidden="false" customHeight="true" outlineLevel="0" collapsed="false">
      <c r="A49" s="21" t="n">
        <f aca="false">A48+1</f>
        <v>41</v>
      </c>
      <c r="B49" s="16"/>
      <c r="C49" s="17" t="n">
        <f aca="false">SUM(D49:G49)</f>
        <v>0</v>
      </c>
      <c r="D49" s="18"/>
      <c r="E49" s="19"/>
      <c r="F49" s="19"/>
      <c r="G49" s="92"/>
    </row>
    <row r="50" customFormat="false" ht="15" hidden="false" customHeight="true" outlineLevel="0" collapsed="false">
      <c r="A50" s="21" t="n">
        <f aca="false">A49+1</f>
        <v>42</v>
      </c>
      <c r="B50" s="16"/>
      <c r="C50" s="17" t="n">
        <f aca="false">SUM(D50:G50)</f>
        <v>0</v>
      </c>
      <c r="D50" s="18"/>
      <c r="E50" s="19"/>
      <c r="F50" s="19"/>
      <c r="G50" s="92"/>
    </row>
    <row r="51" customFormat="false" ht="15" hidden="false" customHeight="true" outlineLevel="0" collapsed="false">
      <c r="A51" s="21" t="n">
        <f aca="false">A50+1</f>
        <v>43</v>
      </c>
      <c r="B51" s="16"/>
      <c r="C51" s="17" t="n">
        <f aca="false">SUM(D51:G51)</f>
        <v>0</v>
      </c>
      <c r="D51" s="18"/>
      <c r="E51" s="19"/>
      <c r="F51" s="19"/>
      <c r="G51" s="92"/>
    </row>
    <row r="52" customFormat="false" ht="15" hidden="false" customHeight="true" outlineLevel="0" collapsed="false">
      <c r="A52" s="21" t="n">
        <f aca="false">A51+1</f>
        <v>44</v>
      </c>
      <c r="B52" s="16"/>
      <c r="C52" s="17" t="n">
        <f aca="false">SUM(D52:G52)</f>
        <v>0</v>
      </c>
      <c r="D52" s="18"/>
      <c r="E52" s="19"/>
      <c r="F52" s="19"/>
      <c r="G52" s="92"/>
    </row>
    <row r="53" customFormat="false" ht="15" hidden="false" customHeight="true" outlineLevel="0" collapsed="false">
      <c r="A53" s="21" t="n">
        <f aca="false">A52+1</f>
        <v>45</v>
      </c>
      <c r="B53" s="16"/>
      <c r="C53" s="17" t="n">
        <f aca="false">SUM(D53:G53)</f>
        <v>0</v>
      </c>
      <c r="D53" s="18"/>
      <c r="E53" s="19"/>
      <c r="F53" s="19"/>
      <c r="G53" s="92"/>
    </row>
    <row r="54" customFormat="false" ht="15" hidden="false" customHeight="true" outlineLevel="0" collapsed="false">
      <c r="A54" s="21" t="n">
        <f aca="false">A53+1</f>
        <v>46</v>
      </c>
      <c r="B54" s="16"/>
      <c r="C54" s="17" t="n">
        <f aca="false">SUM(D54:G54)</f>
        <v>0</v>
      </c>
      <c r="D54" s="18"/>
      <c r="E54" s="19"/>
      <c r="F54" s="19"/>
      <c r="G54" s="92"/>
    </row>
    <row r="55" customFormat="false" ht="15" hidden="false" customHeight="true" outlineLevel="0" collapsed="false">
      <c r="A55" s="21" t="n">
        <f aca="false">A54+1</f>
        <v>47</v>
      </c>
      <c r="B55" s="16"/>
      <c r="C55" s="17" t="n">
        <f aca="false">SUM(D55:G55)</f>
        <v>0</v>
      </c>
      <c r="D55" s="18"/>
      <c r="E55" s="19"/>
      <c r="F55" s="19"/>
      <c r="G55" s="92"/>
    </row>
    <row r="56" customFormat="false" ht="15" hidden="false" customHeight="true" outlineLevel="0" collapsed="false">
      <c r="A56" s="21" t="n">
        <f aca="false">A55+1</f>
        <v>48</v>
      </c>
      <c r="B56" s="16"/>
      <c r="C56" s="17" t="n">
        <f aca="false">SUM(D56:G56)</f>
        <v>0</v>
      </c>
      <c r="D56" s="18"/>
      <c r="E56" s="19"/>
      <c r="F56" s="19"/>
      <c r="G56" s="92"/>
    </row>
    <row r="57" customFormat="false" ht="15" hidden="false" customHeight="true" outlineLevel="0" collapsed="false">
      <c r="A57" s="21" t="n">
        <f aca="false">A56+1</f>
        <v>49</v>
      </c>
      <c r="B57" s="16"/>
      <c r="C57" s="17" t="n">
        <f aca="false">SUM(D57:G57)</f>
        <v>0</v>
      </c>
      <c r="D57" s="18"/>
      <c r="E57" s="19"/>
      <c r="F57" s="19"/>
      <c r="G57" s="92"/>
    </row>
    <row r="58" customFormat="false" ht="15" hidden="false" customHeight="true" outlineLevel="0" collapsed="false">
      <c r="A58" s="21" t="n">
        <f aca="false">A57+1</f>
        <v>50</v>
      </c>
      <c r="B58" s="16"/>
      <c r="C58" s="17" t="n">
        <f aca="false">SUM(D58:G58)</f>
        <v>0</v>
      </c>
      <c r="D58" s="18"/>
      <c r="E58" s="19"/>
      <c r="F58" s="19"/>
      <c r="G58" s="92"/>
    </row>
    <row r="59" customFormat="false" ht="15" hidden="false" customHeight="true" outlineLevel="0" collapsed="false">
      <c r="A59" s="21" t="n">
        <f aca="false">A58+1</f>
        <v>51</v>
      </c>
      <c r="B59" s="16"/>
      <c r="C59" s="17" t="n">
        <f aca="false">SUM(D59:G59)</f>
        <v>0</v>
      </c>
      <c r="D59" s="18"/>
      <c r="E59" s="19"/>
      <c r="F59" s="19"/>
      <c r="G59" s="92"/>
    </row>
    <row r="60" customFormat="false" ht="15" hidden="false" customHeight="true" outlineLevel="0" collapsed="false">
      <c r="A60" s="21" t="n">
        <f aca="false">A59+1</f>
        <v>52</v>
      </c>
      <c r="B60" s="16"/>
      <c r="C60" s="17" t="n">
        <f aca="false">SUM(D60:G60)</f>
        <v>0</v>
      </c>
      <c r="D60" s="18"/>
      <c r="E60" s="19"/>
      <c r="F60" s="19"/>
      <c r="G60" s="92"/>
    </row>
    <row r="61" customFormat="false" ht="15" hidden="false" customHeight="true" outlineLevel="0" collapsed="false">
      <c r="A61" s="21" t="n">
        <f aca="false">A60+1</f>
        <v>53</v>
      </c>
      <c r="B61" s="16"/>
      <c r="C61" s="17" t="n">
        <f aca="false">SUM(D61:G61)</f>
        <v>0</v>
      </c>
      <c r="D61" s="18"/>
      <c r="E61" s="19"/>
      <c r="F61" s="19"/>
      <c r="G61" s="92"/>
    </row>
    <row r="62" customFormat="false" ht="15" hidden="false" customHeight="true" outlineLevel="0" collapsed="false">
      <c r="A62" s="21" t="n">
        <f aca="false">A61+1</f>
        <v>54</v>
      </c>
      <c r="B62" s="16"/>
      <c r="C62" s="17" t="n">
        <f aca="false">SUM(D62:G62)</f>
        <v>0</v>
      </c>
      <c r="D62" s="18"/>
      <c r="E62" s="19"/>
      <c r="F62" s="19"/>
      <c r="G62" s="92"/>
    </row>
    <row r="63" customFormat="false" ht="15" hidden="false" customHeight="true" outlineLevel="0" collapsed="false">
      <c r="A63" s="21" t="n">
        <f aca="false">A62+1</f>
        <v>55</v>
      </c>
      <c r="B63" s="16"/>
      <c r="C63" s="17" t="n">
        <f aca="false">SUM(D63:G63)</f>
        <v>0</v>
      </c>
      <c r="D63" s="18"/>
      <c r="E63" s="19"/>
      <c r="F63" s="19"/>
      <c r="G63" s="92"/>
    </row>
    <row r="64" customFormat="false" ht="15" hidden="false" customHeight="true" outlineLevel="0" collapsed="false">
      <c r="A64" s="21" t="n">
        <f aca="false">A63+1</f>
        <v>56</v>
      </c>
      <c r="B64" s="16"/>
      <c r="C64" s="17" t="n">
        <f aca="false">SUM(D64:G64)</f>
        <v>0</v>
      </c>
      <c r="D64" s="18"/>
      <c r="E64" s="19"/>
      <c r="F64" s="19"/>
      <c r="G64" s="92"/>
    </row>
    <row r="65" customFormat="false" ht="15" hidden="false" customHeight="true" outlineLevel="0" collapsed="false">
      <c r="A65" s="21" t="n">
        <f aca="false">A64+1</f>
        <v>57</v>
      </c>
      <c r="B65" s="16"/>
      <c r="C65" s="17" t="n">
        <f aca="false">SUM(D65:G65)</f>
        <v>0</v>
      </c>
      <c r="D65" s="18"/>
      <c r="E65" s="19"/>
      <c r="F65" s="19"/>
      <c r="G65" s="92"/>
    </row>
    <row r="66" customFormat="false" ht="15" hidden="false" customHeight="true" outlineLevel="0" collapsed="false">
      <c r="A66" s="21" t="n">
        <f aca="false">A65+1</f>
        <v>58</v>
      </c>
      <c r="B66" s="16"/>
      <c r="C66" s="17" t="n">
        <f aca="false">SUM(D66:G66)</f>
        <v>0</v>
      </c>
      <c r="D66" s="18"/>
      <c r="E66" s="19"/>
      <c r="F66" s="19"/>
      <c r="G66" s="92"/>
    </row>
    <row r="67" customFormat="false" ht="15" hidden="false" customHeight="true" outlineLevel="0" collapsed="false">
      <c r="A67" s="21" t="n">
        <f aca="false">A66+1</f>
        <v>59</v>
      </c>
      <c r="B67" s="16"/>
      <c r="C67" s="17" t="n">
        <f aca="false">SUM(D67:G67)</f>
        <v>0</v>
      </c>
      <c r="D67" s="18"/>
      <c r="E67" s="19"/>
      <c r="F67" s="19"/>
      <c r="G67" s="92"/>
    </row>
    <row r="68" customFormat="false" ht="15" hidden="false" customHeight="true" outlineLevel="0" collapsed="false">
      <c r="A68" s="21" t="n">
        <f aca="false">A67+1</f>
        <v>60</v>
      </c>
      <c r="B68" s="16"/>
      <c r="C68" s="17" t="n">
        <f aca="false">SUM(D68:G68)</f>
        <v>0</v>
      </c>
      <c r="D68" s="18"/>
      <c r="E68" s="19"/>
      <c r="F68" s="19"/>
      <c r="G68" s="92"/>
    </row>
    <row r="69" customFormat="false" ht="15" hidden="false" customHeight="true" outlineLevel="0" collapsed="false">
      <c r="A69" s="21" t="n">
        <f aca="false">A68+1</f>
        <v>61</v>
      </c>
      <c r="B69" s="16"/>
      <c r="C69" s="17" t="n">
        <f aca="false">SUM(D69:G69)</f>
        <v>0</v>
      </c>
      <c r="D69" s="18"/>
      <c r="E69" s="19"/>
      <c r="F69" s="19"/>
      <c r="G69" s="92"/>
    </row>
    <row r="70" customFormat="false" ht="15" hidden="false" customHeight="true" outlineLevel="0" collapsed="false">
      <c r="A70" s="21" t="n">
        <f aca="false">A69+1</f>
        <v>62</v>
      </c>
      <c r="B70" s="16"/>
      <c r="C70" s="17" t="n">
        <f aca="false">SUM(D70:G70)</f>
        <v>0</v>
      </c>
      <c r="D70" s="18"/>
      <c r="E70" s="19"/>
      <c r="F70" s="19"/>
      <c r="G70" s="92"/>
    </row>
    <row r="71" customFormat="false" ht="15" hidden="false" customHeight="true" outlineLevel="0" collapsed="false">
      <c r="A71" s="21" t="n">
        <f aca="false">A70+1</f>
        <v>63</v>
      </c>
      <c r="B71" s="16"/>
      <c r="C71" s="17" t="n">
        <f aca="false">SUM(D71:G71)</f>
        <v>40.18</v>
      </c>
      <c r="D71" s="18"/>
      <c r="E71" s="19"/>
      <c r="F71" s="19" t="n">
        <f aca="false">13.72+13.23+13.23</f>
        <v>40.18</v>
      </c>
      <c r="G71" s="92"/>
      <c r="K71" s="62" t="s">
        <v>20</v>
      </c>
    </row>
    <row r="72" customFormat="false" ht="15" hidden="false" customHeight="true" outlineLevel="0" collapsed="false">
      <c r="A72" s="21" t="n">
        <f aca="false">A71+1</f>
        <v>64</v>
      </c>
      <c r="B72" s="16"/>
      <c r="C72" s="17" t="n">
        <f aca="false">SUM(D72:G72)</f>
        <v>0</v>
      </c>
      <c r="D72" s="18"/>
      <c r="E72" s="19"/>
      <c r="F72" s="19"/>
      <c r="G72" s="92"/>
    </row>
    <row r="73" customFormat="false" ht="15" hidden="false" customHeight="true" outlineLevel="0" collapsed="false">
      <c r="A73" s="21" t="n">
        <f aca="false">A72+1</f>
        <v>65</v>
      </c>
      <c r="B73" s="16"/>
      <c r="C73" s="17" t="n">
        <f aca="false">SUM(D73:G73)</f>
        <v>0</v>
      </c>
      <c r="D73" s="18"/>
      <c r="E73" s="19"/>
      <c r="F73" s="19"/>
      <c r="G73" s="92"/>
    </row>
    <row r="74" customFormat="false" ht="15" hidden="false" customHeight="true" outlineLevel="0" collapsed="false">
      <c r="A74" s="21" t="n">
        <f aca="false">A73+1</f>
        <v>66</v>
      </c>
      <c r="B74" s="16"/>
      <c r="C74" s="17" t="n">
        <f aca="false">SUM(D74:G74)</f>
        <v>0</v>
      </c>
      <c r="D74" s="18"/>
      <c r="E74" s="19"/>
      <c r="F74" s="19"/>
      <c r="G74" s="92"/>
      <c r="I74" s="26"/>
    </row>
    <row r="75" customFormat="false" ht="15" hidden="false" customHeight="true" outlineLevel="0" collapsed="false">
      <c r="A75" s="21" t="n">
        <f aca="false">A74+1</f>
        <v>67</v>
      </c>
      <c r="B75" s="16"/>
      <c r="C75" s="17" t="n">
        <f aca="false">SUM(D75:G75)</f>
        <v>0</v>
      </c>
      <c r="D75" s="18"/>
      <c r="E75" s="19"/>
      <c r="F75" s="19"/>
      <c r="G75" s="92"/>
    </row>
    <row r="76" customFormat="false" ht="15" hidden="false" customHeight="true" outlineLevel="0" collapsed="false">
      <c r="A76" s="21" t="n">
        <f aca="false">A75+1</f>
        <v>68</v>
      </c>
      <c r="B76" s="16"/>
      <c r="C76" s="17" t="n">
        <f aca="false">SUM(D76:G76)</f>
        <v>0</v>
      </c>
      <c r="D76" s="18"/>
      <c r="E76" s="19"/>
      <c r="F76" s="19"/>
      <c r="G76" s="92"/>
    </row>
    <row r="77" customFormat="false" ht="15" hidden="false" customHeight="true" outlineLevel="0" collapsed="false">
      <c r="A77" s="21" t="n">
        <f aca="false">A76+1</f>
        <v>69</v>
      </c>
      <c r="B77" s="16"/>
      <c r="C77" s="17" t="n">
        <f aca="false">SUM(D77:G77)</f>
        <v>0</v>
      </c>
      <c r="D77" s="18"/>
      <c r="E77" s="19"/>
      <c r="F77" s="19"/>
      <c r="G77" s="92"/>
    </row>
    <row r="78" customFormat="false" ht="15" hidden="false" customHeight="true" outlineLevel="0" collapsed="false">
      <c r="A78" s="21" t="n">
        <f aca="false">A77+1</f>
        <v>70</v>
      </c>
      <c r="B78" s="16"/>
      <c r="C78" s="17" t="n">
        <f aca="false">SUM(D78:G78)</f>
        <v>0</v>
      </c>
      <c r="D78" s="18"/>
      <c r="E78" s="19"/>
      <c r="F78" s="19"/>
      <c r="G78" s="92"/>
    </row>
    <row r="79" customFormat="false" ht="15" hidden="false" customHeight="true" outlineLevel="0" collapsed="false">
      <c r="A79" s="21" t="n">
        <f aca="false">A78+1</f>
        <v>71</v>
      </c>
      <c r="B79" s="16"/>
      <c r="C79" s="17" t="n">
        <f aca="false">SUM(D79:G79)</f>
        <v>0</v>
      </c>
      <c r="D79" s="18"/>
      <c r="E79" s="19"/>
      <c r="F79" s="19"/>
      <c r="G79" s="92"/>
    </row>
    <row r="80" customFormat="false" ht="15" hidden="false" customHeight="true" outlineLevel="0" collapsed="false">
      <c r="A80" s="21" t="n">
        <f aca="false">A79+1</f>
        <v>72</v>
      </c>
      <c r="B80" s="16"/>
      <c r="C80" s="17" t="n">
        <f aca="false">SUM(D80:G80)</f>
        <v>0</v>
      </c>
      <c r="D80" s="18"/>
      <c r="E80" s="19"/>
      <c r="F80" s="19"/>
      <c r="G80" s="92"/>
    </row>
    <row r="81" customFormat="false" ht="15" hidden="false" customHeight="true" outlineLevel="0" collapsed="false">
      <c r="A81" s="21" t="n">
        <f aca="false">A80+1</f>
        <v>73</v>
      </c>
      <c r="B81" s="25"/>
      <c r="C81" s="17" t="n">
        <f aca="false">SUM(D81:G81)</f>
        <v>0</v>
      </c>
      <c r="D81" s="18"/>
      <c r="E81" s="19"/>
      <c r="F81" s="19"/>
      <c r="G81" s="92"/>
    </row>
    <row r="82" customFormat="false" ht="15" hidden="false" customHeight="true" outlineLevel="0" collapsed="false">
      <c r="A82" s="21" t="n">
        <f aca="false">A81+1</f>
        <v>74</v>
      </c>
      <c r="B82" s="16"/>
      <c r="C82" s="17" t="n">
        <f aca="false">SUM(D82:G82)</f>
        <v>0</v>
      </c>
      <c r="D82" s="18"/>
      <c r="E82" s="19"/>
      <c r="F82" s="19"/>
      <c r="G82" s="92"/>
    </row>
    <row r="83" customFormat="false" ht="15" hidden="false" customHeight="true" outlineLevel="0" collapsed="false">
      <c r="A83" s="21" t="n">
        <f aca="false">A82+1</f>
        <v>75</v>
      </c>
      <c r="B83" s="16"/>
      <c r="C83" s="17" t="n">
        <f aca="false">SUM(D83:G83)</f>
        <v>0</v>
      </c>
      <c r="D83" s="18"/>
      <c r="E83" s="19"/>
      <c r="F83" s="19"/>
      <c r="G83" s="20"/>
    </row>
    <row r="84" customFormat="false" ht="15" hidden="false" customHeight="true" outlineLevel="0" collapsed="false">
      <c r="A84" s="21" t="n">
        <f aca="false">A83+1</f>
        <v>76</v>
      </c>
      <c r="B84" s="16"/>
      <c r="C84" s="17" t="n">
        <f aca="false">SUM(D84:G84)</f>
        <v>0</v>
      </c>
      <c r="D84" s="18"/>
      <c r="E84" s="19"/>
      <c r="F84" s="19"/>
      <c r="G84" s="92"/>
    </row>
    <row r="85" customFormat="false" ht="15" hidden="false" customHeight="true" outlineLevel="0" collapsed="false">
      <c r="A85" s="21" t="n">
        <f aca="false">A84+1</f>
        <v>77</v>
      </c>
      <c r="B85" s="16"/>
      <c r="C85" s="17" t="n">
        <f aca="false">SUM(D85:G85)</f>
        <v>0</v>
      </c>
      <c r="D85" s="18"/>
      <c r="E85" s="19"/>
      <c r="F85" s="19"/>
      <c r="G85" s="92"/>
    </row>
    <row r="86" customFormat="false" ht="15" hidden="false" customHeight="true" outlineLevel="0" collapsed="false">
      <c r="A86" s="21" t="n">
        <f aca="false">A85+1</f>
        <v>78</v>
      </c>
      <c r="B86" s="16"/>
      <c r="C86" s="17" t="n">
        <f aca="false">SUM(D86:G86)</f>
        <v>0</v>
      </c>
      <c r="D86" s="18"/>
      <c r="E86" s="19"/>
      <c r="F86" s="19"/>
      <c r="G86" s="92"/>
    </row>
    <row r="87" customFormat="false" ht="15" hidden="false" customHeight="true" outlineLevel="0" collapsed="false">
      <c r="A87" s="21" t="n">
        <f aca="false">A86+1</f>
        <v>79</v>
      </c>
      <c r="B87" s="16"/>
      <c r="C87" s="17" t="n">
        <f aca="false">SUM(D87:G87)</f>
        <v>0</v>
      </c>
      <c r="D87" s="18"/>
      <c r="E87" s="19"/>
      <c r="F87" s="19"/>
      <c r="G87" s="92"/>
    </row>
    <row r="88" customFormat="false" ht="15" hidden="false" customHeight="true" outlineLevel="0" collapsed="false">
      <c r="A88" s="21" t="n">
        <f aca="false">A87+1</f>
        <v>80</v>
      </c>
      <c r="B88" s="16"/>
      <c r="C88" s="17" t="n">
        <f aca="false">SUM(D88:G88)</f>
        <v>0</v>
      </c>
      <c r="D88" s="18"/>
      <c r="E88" s="19"/>
      <c r="F88" s="19"/>
      <c r="G88" s="92"/>
    </row>
    <row r="89" customFormat="false" ht="15" hidden="false" customHeight="true" outlineLevel="0" collapsed="false">
      <c r="A89" s="21" t="n">
        <f aca="false">A88+1</f>
        <v>81</v>
      </c>
      <c r="B89" s="16"/>
      <c r="C89" s="17" t="n">
        <f aca="false">SUM(D89:G89)</f>
        <v>0</v>
      </c>
      <c r="D89" s="18"/>
      <c r="E89" s="19"/>
      <c r="F89" s="19"/>
      <c r="G89" s="92"/>
    </row>
    <row r="90" customFormat="false" ht="15" hidden="false" customHeight="true" outlineLevel="0" collapsed="false">
      <c r="A90" s="21" t="n">
        <f aca="false">A89+1</f>
        <v>82</v>
      </c>
      <c r="B90" s="16"/>
      <c r="C90" s="17" t="n">
        <f aca="false">SUM(D90:G90)</f>
        <v>0</v>
      </c>
      <c r="D90" s="18"/>
      <c r="E90" s="19"/>
      <c r="F90" s="19"/>
      <c r="G90" s="92"/>
    </row>
    <row r="91" customFormat="false" ht="15" hidden="false" customHeight="true" outlineLevel="0" collapsed="false">
      <c r="A91" s="21" t="n">
        <f aca="false">A90+1</f>
        <v>83</v>
      </c>
      <c r="B91" s="16"/>
      <c r="C91" s="17" t="n">
        <f aca="false">SUM(D91:G91)</f>
        <v>0</v>
      </c>
      <c r="D91" s="18"/>
      <c r="E91" s="19"/>
      <c r="F91" s="19"/>
      <c r="G91" s="92"/>
    </row>
    <row r="92" customFormat="false" ht="15" hidden="false" customHeight="true" outlineLevel="0" collapsed="false">
      <c r="A92" s="21" t="n">
        <f aca="false">A91+1</f>
        <v>84</v>
      </c>
      <c r="B92" s="16"/>
      <c r="C92" s="17" t="n">
        <f aca="false">SUM(D92:G92)</f>
        <v>0</v>
      </c>
      <c r="D92" s="18"/>
      <c r="E92" s="19"/>
      <c r="F92" s="19"/>
      <c r="G92" s="92"/>
    </row>
    <row r="93" customFormat="false" ht="15" hidden="false" customHeight="true" outlineLevel="0" collapsed="false">
      <c r="A93" s="21" t="n">
        <f aca="false">A92+1</f>
        <v>85</v>
      </c>
      <c r="B93" s="16"/>
      <c r="C93" s="17" t="n">
        <f aca="false">SUM(D93:G93)</f>
        <v>0</v>
      </c>
      <c r="D93" s="18"/>
      <c r="E93" s="19"/>
      <c r="F93" s="19"/>
      <c r="G93" s="92"/>
    </row>
    <row r="94" customFormat="false" ht="15" hidden="false" customHeight="true" outlineLevel="0" collapsed="false">
      <c r="A94" s="63" t="n">
        <f aca="false">A93+1</f>
        <v>86</v>
      </c>
      <c r="B94" s="93"/>
      <c r="C94" s="94" t="n">
        <f aca="false">SUM(D94:G94)</f>
        <v>0</v>
      </c>
      <c r="D94" s="61"/>
      <c r="E94" s="95"/>
      <c r="F94" s="95"/>
      <c r="G94" s="92"/>
    </row>
    <row r="95" customFormat="false" ht="15" hidden="false" customHeight="true" outlineLevel="0" collapsed="false">
      <c r="A95" s="21" t="n">
        <f aca="false">A94+1</f>
        <v>87</v>
      </c>
      <c r="B95" s="25"/>
      <c r="C95" s="17" t="n">
        <f aca="false">SUM(D95:G95)</f>
        <v>0</v>
      </c>
      <c r="D95" s="18"/>
      <c r="E95" s="19"/>
      <c r="F95" s="19"/>
      <c r="G95" s="92"/>
    </row>
    <row r="96" customFormat="false" ht="15" hidden="false" customHeight="true" outlineLevel="0" collapsed="false">
      <c r="A96" s="21" t="n">
        <f aca="false">A95+1</f>
        <v>88</v>
      </c>
      <c r="B96" s="16"/>
      <c r="C96" s="17" t="n">
        <f aca="false">SUM(D96:G96)</f>
        <v>0</v>
      </c>
      <c r="D96" s="18"/>
      <c r="E96" s="19"/>
      <c r="F96" s="19"/>
      <c r="G96" s="92"/>
    </row>
    <row r="97" customFormat="false" ht="15" hidden="false" customHeight="true" outlineLevel="0" collapsed="false">
      <c r="A97" s="21" t="n">
        <f aca="false">A96+1</f>
        <v>89</v>
      </c>
      <c r="B97" s="16"/>
      <c r="C97" s="17" t="n">
        <f aca="false">SUM(D97:G97)</f>
        <v>0</v>
      </c>
      <c r="D97" s="18"/>
      <c r="E97" s="19"/>
      <c r="F97" s="19"/>
      <c r="G97" s="92"/>
    </row>
    <row r="98" customFormat="false" ht="15" hidden="false" customHeight="true" outlineLevel="0" collapsed="false">
      <c r="A98" s="21" t="n">
        <f aca="false">A97+1</f>
        <v>90</v>
      </c>
      <c r="B98" s="16"/>
      <c r="C98" s="17" t="n">
        <f aca="false">SUM(D98:G98)</f>
        <v>0</v>
      </c>
      <c r="D98" s="18"/>
      <c r="E98" s="19"/>
      <c r="F98" s="19"/>
      <c r="G98" s="92"/>
    </row>
    <row r="99" customFormat="false" ht="15" hidden="false" customHeight="true" outlineLevel="0" collapsed="false">
      <c r="A99" s="21" t="n">
        <f aca="false">A98+1</f>
        <v>91</v>
      </c>
      <c r="B99" s="16"/>
      <c r="C99" s="17" t="n">
        <f aca="false">SUM(D99:G99)</f>
        <v>0</v>
      </c>
      <c r="D99" s="18"/>
      <c r="E99" s="19"/>
      <c r="F99" s="19"/>
      <c r="G99" s="92"/>
    </row>
    <row r="100" customFormat="false" ht="15" hidden="false" customHeight="true" outlineLevel="0" collapsed="false">
      <c r="A100" s="21" t="n">
        <f aca="false">A99+1</f>
        <v>92</v>
      </c>
      <c r="B100" s="16"/>
      <c r="C100" s="17" t="n">
        <f aca="false">SUM(D100:G100)</f>
        <v>0</v>
      </c>
      <c r="D100" s="18"/>
      <c r="E100" s="19"/>
      <c r="F100" s="19"/>
      <c r="G100" s="92"/>
    </row>
    <row r="101" customFormat="false" ht="15" hidden="false" customHeight="true" outlineLevel="0" collapsed="false">
      <c r="A101" s="21" t="n">
        <f aca="false">A100+1</f>
        <v>93</v>
      </c>
      <c r="B101" s="16"/>
      <c r="C101" s="17" t="n">
        <f aca="false">SUM(D101:G101)</f>
        <v>0</v>
      </c>
      <c r="D101" s="18"/>
      <c r="E101" s="19"/>
      <c r="F101" s="19"/>
      <c r="G101" s="92"/>
    </row>
    <row r="102" customFormat="false" ht="15" hidden="false" customHeight="true" outlineLevel="0" collapsed="false">
      <c r="A102" s="21" t="n">
        <f aca="false">A101+1</f>
        <v>94</v>
      </c>
      <c r="B102" s="16"/>
      <c r="C102" s="17" t="n">
        <f aca="false">SUM(D102:G102)</f>
        <v>0</v>
      </c>
      <c r="D102" s="18"/>
      <c r="E102" s="19"/>
      <c r="F102" s="19"/>
      <c r="G102" s="92"/>
    </row>
    <row r="103" customFormat="false" ht="15" hidden="false" customHeight="true" outlineLevel="0" collapsed="false">
      <c r="A103" s="21" t="n">
        <f aca="false">A102+1</f>
        <v>95</v>
      </c>
      <c r="B103" s="16"/>
      <c r="C103" s="17" t="n">
        <f aca="false">SUM(D103:G103)</f>
        <v>0</v>
      </c>
      <c r="D103" s="18"/>
      <c r="E103" s="19"/>
      <c r="F103" s="19"/>
      <c r="G103" s="92"/>
    </row>
    <row r="104" customFormat="false" ht="15" hidden="false" customHeight="true" outlineLevel="0" collapsed="false">
      <c r="A104" s="21" t="n">
        <f aca="false">A103+1</f>
        <v>96</v>
      </c>
      <c r="B104" s="16"/>
      <c r="C104" s="17" t="n">
        <f aca="false">SUM(D104:G104)</f>
        <v>0</v>
      </c>
      <c r="D104" s="18"/>
      <c r="E104" s="19"/>
      <c r="F104" s="19"/>
      <c r="G104" s="92"/>
    </row>
    <row r="105" customFormat="false" ht="15" hidden="false" customHeight="true" outlineLevel="0" collapsed="false">
      <c r="A105" s="21" t="n">
        <f aca="false">A104+1</f>
        <v>97</v>
      </c>
      <c r="B105" s="16"/>
      <c r="C105" s="17" t="n">
        <f aca="false">SUM(D105:G105)</f>
        <v>0</v>
      </c>
      <c r="D105" s="18"/>
      <c r="E105" s="19"/>
      <c r="F105" s="19"/>
      <c r="G105" s="92"/>
    </row>
    <row r="106" customFormat="false" ht="15" hidden="false" customHeight="true" outlineLevel="0" collapsed="false">
      <c r="A106" s="21" t="n">
        <f aca="false">A105+1</f>
        <v>98</v>
      </c>
      <c r="B106" s="16"/>
      <c r="C106" s="17" t="n">
        <f aca="false">SUM(D106:G106)</f>
        <v>0</v>
      </c>
      <c r="D106" s="18"/>
      <c r="E106" s="19"/>
      <c r="F106" s="19"/>
      <c r="G106" s="92"/>
    </row>
    <row r="107" customFormat="false" ht="15" hidden="false" customHeight="true" outlineLevel="0" collapsed="false">
      <c r="A107" s="21" t="n">
        <f aca="false">A106+1</f>
        <v>99</v>
      </c>
      <c r="B107" s="16"/>
      <c r="C107" s="17" t="n">
        <f aca="false">SUM(D107:G107)</f>
        <v>0</v>
      </c>
      <c r="D107" s="18"/>
      <c r="E107" s="19"/>
      <c r="F107" s="19"/>
      <c r="G107" s="92"/>
    </row>
    <row r="108" customFormat="false" ht="15" hidden="false" customHeight="true" outlineLevel="0" collapsed="false">
      <c r="A108" s="21" t="n">
        <f aca="false">A107+1</f>
        <v>100</v>
      </c>
      <c r="B108" s="16"/>
      <c r="C108" s="17" t="n">
        <f aca="false">SUM(D108:G108)</f>
        <v>0</v>
      </c>
      <c r="D108" s="18"/>
      <c r="E108" s="19"/>
      <c r="F108" s="19"/>
      <c r="G108" s="92"/>
    </row>
    <row r="109" customFormat="false" ht="15" hidden="false" customHeight="true" outlineLevel="0" collapsed="false">
      <c r="A109" s="21" t="n">
        <f aca="false">A108+1</f>
        <v>101</v>
      </c>
      <c r="B109" s="16"/>
      <c r="C109" s="17" t="n">
        <f aca="false">SUM(D109:G109)</f>
        <v>0</v>
      </c>
      <c r="D109" s="18"/>
      <c r="E109" s="19"/>
      <c r="F109" s="19"/>
      <c r="G109" s="92"/>
    </row>
    <row r="110" customFormat="false" ht="15" hidden="false" customHeight="true" outlineLevel="0" collapsed="false">
      <c r="A110" s="21" t="n">
        <f aca="false">A109+1</f>
        <v>102</v>
      </c>
      <c r="B110" s="16"/>
      <c r="C110" s="17" t="n">
        <f aca="false">SUM(D110:G110)</f>
        <v>0</v>
      </c>
      <c r="D110" s="18"/>
      <c r="E110" s="19"/>
      <c r="F110" s="19"/>
      <c r="G110" s="92"/>
    </row>
    <row r="111" customFormat="false" ht="15" hidden="false" customHeight="true" outlineLevel="0" collapsed="false">
      <c r="A111" s="21" t="n">
        <f aca="false">A110+1</f>
        <v>103</v>
      </c>
      <c r="B111" s="16"/>
      <c r="C111" s="17" t="n">
        <f aca="false">SUM(D111:G111)</f>
        <v>0</v>
      </c>
      <c r="D111" s="18"/>
      <c r="E111" s="19"/>
      <c r="F111" s="19"/>
      <c r="G111" s="92"/>
    </row>
    <row r="112" customFormat="false" ht="15" hidden="false" customHeight="true" outlineLevel="0" collapsed="false">
      <c r="A112" s="21" t="n">
        <f aca="false">A111+1</f>
        <v>104</v>
      </c>
      <c r="B112" s="16"/>
      <c r="C112" s="17" t="n">
        <f aca="false">SUM(D112:G112)</f>
        <v>0</v>
      </c>
      <c r="D112" s="18"/>
      <c r="E112" s="19"/>
      <c r="F112" s="19"/>
      <c r="G112" s="92"/>
      <c r="H112" s="31"/>
    </row>
    <row r="113" customFormat="false" ht="15" hidden="false" customHeight="true" outlineLevel="0" collapsed="false">
      <c r="A113" s="21" t="n">
        <f aca="false">A112+1</f>
        <v>105</v>
      </c>
      <c r="B113" s="16"/>
      <c r="C113" s="17" t="n">
        <f aca="false">SUM(D113:G113)</f>
        <v>0</v>
      </c>
      <c r="D113" s="18"/>
      <c r="E113" s="19"/>
      <c r="F113" s="19"/>
      <c r="G113" s="92"/>
      <c r="H113" s="31"/>
    </row>
    <row r="114" customFormat="false" ht="15" hidden="false" customHeight="true" outlineLevel="0" collapsed="false">
      <c r="A114" s="21" t="n">
        <f aca="false">A113+1</f>
        <v>106</v>
      </c>
      <c r="B114" s="16"/>
      <c r="C114" s="17" t="n">
        <f aca="false">SUM(D114:G114)</f>
        <v>0</v>
      </c>
      <c r="D114" s="18"/>
      <c r="E114" s="19"/>
      <c r="F114" s="19"/>
      <c r="G114" s="92"/>
      <c r="H114" s="96"/>
    </row>
    <row r="115" customFormat="false" ht="15" hidden="false" customHeight="true" outlineLevel="0" collapsed="false">
      <c r="A115" s="21" t="n">
        <f aca="false">A114+1</f>
        <v>107</v>
      </c>
      <c r="B115" s="16"/>
      <c r="C115" s="17" t="n">
        <f aca="false">SUM(D115:G115)</f>
        <v>0</v>
      </c>
      <c r="D115" s="18"/>
      <c r="E115" s="19"/>
      <c r="F115" s="19"/>
      <c r="G115" s="92"/>
    </row>
    <row r="116" customFormat="false" ht="15" hidden="false" customHeight="true" outlineLevel="0" collapsed="false">
      <c r="A116" s="21" t="n">
        <f aca="false">A115+1</f>
        <v>108</v>
      </c>
      <c r="B116" s="16"/>
      <c r="C116" s="17" t="n">
        <f aca="false">SUM(D116:G116)</f>
        <v>0</v>
      </c>
      <c r="D116" s="18"/>
      <c r="E116" s="19"/>
      <c r="F116" s="19"/>
      <c r="G116" s="92"/>
    </row>
    <row r="117" customFormat="false" ht="15" hidden="false" customHeight="true" outlineLevel="0" collapsed="false">
      <c r="A117" s="21" t="n">
        <f aca="false">A116+1</f>
        <v>109</v>
      </c>
      <c r="B117" s="16"/>
      <c r="C117" s="17" t="n">
        <f aca="false">SUM(D117:G117)</f>
        <v>0</v>
      </c>
      <c r="D117" s="18"/>
      <c r="E117" s="19"/>
      <c r="F117" s="19"/>
      <c r="G117" s="92"/>
    </row>
    <row r="118" customFormat="false" ht="15" hidden="false" customHeight="true" outlineLevel="0" collapsed="false">
      <c r="A118" s="21" t="n">
        <f aca="false">A117+1</f>
        <v>110</v>
      </c>
      <c r="B118" s="16"/>
      <c r="C118" s="17" t="n">
        <f aca="false">SUM(D118:G118)</f>
        <v>0</v>
      </c>
      <c r="D118" s="18"/>
      <c r="E118" s="19"/>
      <c r="F118" s="19"/>
      <c r="G118" s="92"/>
    </row>
    <row r="119" customFormat="false" ht="15" hidden="false" customHeight="true" outlineLevel="0" collapsed="false">
      <c r="A119" s="21" t="n">
        <f aca="false">A118+1</f>
        <v>111</v>
      </c>
      <c r="B119" s="16"/>
      <c r="C119" s="17" t="n">
        <f aca="false">SUM(D119:G119)</f>
        <v>0</v>
      </c>
      <c r="D119" s="18"/>
      <c r="E119" s="19"/>
      <c r="F119" s="19"/>
      <c r="G119" s="92"/>
    </row>
    <row r="120" customFormat="false" ht="15" hidden="false" customHeight="true" outlineLevel="0" collapsed="false">
      <c r="A120" s="21" t="n">
        <f aca="false">A119+1</f>
        <v>112</v>
      </c>
      <c r="B120" s="16"/>
      <c r="C120" s="17" t="n">
        <f aca="false">SUM(D120:G120)</f>
        <v>0</v>
      </c>
      <c r="D120" s="18"/>
      <c r="E120" s="19"/>
      <c r="F120" s="19"/>
      <c r="G120" s="92"/>
    </row>
    <row r="121" customFormat="false" ht="15" hidden="false" customHeight="true" outlineLevel="0" collapsed="false">
      <c r="A121" s="21" t="n">
        <f aca="false">A120+1</f>
        <v>113</v>
      </c>
      <c r="B121" s="16"/>
      <c r="C121" s="17" t="n">
        <f aca="false">SUM(D121:G121)</f>
        <v>0</v>
      </c>
      <c r="D121" s="18"/>
      <c r="E121" s="19"/>
      <c r="F121" s="19"/>
      <c r="G121" s="92"/>
    </row>
    <row r="122" customFormat="false" ht="15" hidden="false" customHeight="true" outlineLevel="0" collapsed="false">
      <c r="A122" s="21" t="n">
        <f aca="false">A121+1</f>
        <v>114</v>
      </c>
      <c r="B122" s="16"/>
      <c r="C122" s="17" t="n">
        <f aca="false">SUM(D122:G122)</f>
        <v>0</v>
      </c>
      <c r="D122" s="18"/>
      <c r="E122" s="19"/>
      <c r="F122" s="19"/>
      <c r="G122" s="92"/>
    </row>
    <row r="123" customFormat="false" ht="15" hidden="false" customHeight="true" outlineLevel="0" collapsed="false">
      <c r="A123" s="21" t="n">
        <f aca="false">A122+1</f>
        <v>115</v>
      </c>
      <c r="B123" s="16"/>
      <c r="C123" s="17" t="n">
        <f aca="false">SUM(D123:G123)</f>
        <v>0</v>
      </c>
      <c r="D123" s="18"/>
      <c r="E123" s="19"/>
      <c r="F123" s="19"/>
      <c r="G123" s="92"/>
    </row>
    <row r="124" customFormat="false" ht="15" hidden="false" customHeight="true" outlineLevel="0" collapsed="false">
      <c r="A124" s="21" t="n">
        <f aca="false">A123+1</f>
        <v>116</v>
      </c>
      <c r="B124" s="16"/>
      <c r="C124" s="17" t="n">
        <f aca="false">SUM(D124:G124)</f>
        <v>0</v>
      </c>
      <c r="D124" s="18"/>
      <c r="E124" s="19"/>
      <c r="F124" s="19"/>
      <c r="G124" s="92"/>
    </row>
    <row r="125" customFormat="false" ht="15" hidden="false" customHeight="true" outlineLevel="0" collapsed="false">
      <c r="A125" s="21" t="n">
        <f aca="false">A124+1</f>
        <v>117</v>
      </c>
      <c r="B125" s="16"/>
      <c r="C125" s="17" t="n">
        <f aca="false">SUM(D125:G125)</f>
        <v>0</v>
      </c>
      <c r="D125" s="18"/>
      <c r="E125" s="19"/>
      <c r="F125" s="19"/>
      <c r="G125" s="92"/>
    </row>
    <row r="126" customFormat="false" ht="15" hidden="false" customHeight="true" outlineLevel="0" collapsed="false">
      <c r="A126" s="21" t="n">
        <f aca="false">A125+1</f>
        <v>118</v>
      </c>
      <c r="B126" s="16"/>
      <c r="C126" s="17" t="n">
        <f aca="false">SUM(D126:G126)</f>
        <v>0</v>
      </c>
      <c r="D126" s="18"/>
      <c r="E126" s="19"/>
      <c r="F126" s="19"/>
      <c r="G126" s="92"/>
      <c r="L126" s="26"/>
    </row>
    <row r="127" customFormat="false" ht="15" hidden="false" customHeight="true" outlineLevel="0" collapsed="false">
      <c r="A127" s="21" t="n">
        <f aca="false">A126+1</f>
        <v>119</v>
      </c>
      <c r="B127" s="16"/>
      <c r="C127" s="17" t="n">
        <f aca="false">SUM(D127:G127)</f>
        <v>0</v>
      </c>
      <c r="D127" s="18"/>
      <c r="E127" s="19"/>
      <c r="F127" s="19"/>
      <c r="G127" s="92"/>
    </row>
    <row r="128" customFormat="false" ht="15" hidden="false" customHeight="true" outlineLevel="0" collapsed="false">
      <c r="A128" s="21" t="n">
        <f aca="false">A127+1</f>
        <v>120</v>
      </c>
      <c r="B128" s="16"/>
      <c r="C128" s="17" t="n">
        <f aca="false">SUM(D128:G128)</f>
        <v>0</v>
      </c>
      <c r="D128" s="18"/>
      <c r="E128" s="19"/>
      <c r="F128" s="19"/>
      <c r="G128" s="92"/>
    </row>
    <row r="129" customFormat="false" ht="13.8" hidden="false" customHeight="false" outlineLevel="0" collapsed="false">
      <c r="A129" s="64" t="s">
        <v>13</v>
      </c>
      <c r="B129" s="64"/>
      <c r="C129" s="28" t="n">
        <f aca="false">SUM(C9:C128)</f>
        <v>68.6</v>
      </c>
      <c r="D129" s="29" t="n">
        <f aca="false">SUM(D9:D128)</f>
        <v>0</v>
      </c>
      <c r="E129" s="29" t="n">
        <f aca="false">SUM(E9:E128)</f>
        <v>0</v>
      </c>
      <c r="F129" s="29" t="n">
        <f aca="false">SUM(F9:F128)</f>
        <v>68.6</v>
      </c>
      <c r="G129" s="29" t="n">
        <f aca="false">SUM(G9:G128)</f>
        <v>0</v>
      </c>
      <c r="I129" s="31"/>
    </row>
    <row r="130" customFormat="false" ht="13.8" hidden="false" customHeight="false" outlineLevel="0" collapsed="false">
      <c r="C130" s="31" t="n">
        <f aca="false">1.2+0.22+0.17</f>
        <v>1.59</v>
      </c>
      <c r="G130" s="6"/>
    </row>
    <row r="131" customFormat="false" ht="13.8" hidden="false" customHeight="false" outlineLevel="0" collapsed="false">
      <c r="C131" s="31"/>
    </row>
    <row r="132" customFormat="false" ht="13.8" hidden="false" customHeight="false" outlineLevel="0" collapsed="false">
      <c r="C132" s="31" t="n">
        <f aca="false">C129+C130-C131</f>
        <v>70.19</v>
      </c>
      <c r="D132" s="80"/>
    </row>
    <row r="133" customFormat="false" ht="13.8" hidden="false" customHeight="false" outlineLevel="0" collapsed="false">
      <c r="C133" s="26"/>
    </row>
    <row r="134" customFormat="false" ht="13.8" hidden="false" customHeight="false" outlineLevel="0" collapsed="false">
      <c r="B134" s="35"/>
      <c r="C134" s="35"/>
      <c r="D134" s="35"/>
    </row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</sheetData>
  <mergeCells count="8">
    <mergeCell ref="A2:G2"/>
    <mergeCell ref="A3:G3"/>
    <mergeCell ref="A4:G4"/>
    <mergeCell ref="A6:A7"/>
    <mergeCell ref="B6:B7"/>
    <mergeCell ref="C6:C7"/>
    <mergeCell ref="D6:F6"/>
    <mergeCell ref="G6:G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P33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331" activePane="bottomLeft" state="frozen"/>
      <selection pane="topLeft" activeCell="A1" activeCellId="0" sqref="A1"/>
      <selection pane="bottomLeft" activeCell="B9" activeCellId="0" sqref="B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27.71"/>
    <col collapsed="false" customWidth="true" hidden="false" outlineLevel="0" max="3" min="3" style="1" width="11.57"/>
    <col collapsed="false" customWidth="true" hidden="false" outlineLevel="0" max="4" min="4" style="1" width="8.41"/>
    <col collapsed="false" customWidth="true" hidden="false" outlineLevel="0" max="5" min="5" style="1" width="9.71"/>
    <col collapsed="false" customWidth="true" hidden="false" outlineLevel="0" max="6" min="6" style="1" width="10.99"/>
    <col collapsed="false" customWidth="true" hidden="false" outlineLevel="0" max="7" min="7" style="1" width="9"/>
    <col collapsed="false" customWidth="false" hidden="false" outlineLevel="0" max="8" min="8" style="1" width="9.13"/>
    <col collapsed="false" customWidth="true" hidden="false" outlineLevel="0" max="9" min="9" style="1" width="9.71"/>
    <col collapsed="false" customWidth="false" hidden="false" outlineLevel="0" max="11" min="10" style="1" width="9.13"/>
    <col collapsed="false" customWidth="true" hidden="false" outlineLevel="0" max="12" min="12" style="1" width="14.57"/>
    <col collapsed="false" customWidth="false" hidden="false" outlineLevel="0" max="1024" min="13" style="1" width="9.13"/>
  </cols>
  <sheetData>
    <row r="2" customFormat="false" ht="15" hidden="false" customHeight="false" outlineLevel="0" collapsed="false">
      <c r="A2" s="5" t="s">
        <v>32</v>
      </c>
      <c r="B2" s="5"/>
      <c r="C2" s="5"/>
      <c r="D2" s="5"/>
      <c r="E2" s="5"/>
      <c r="F2" s="5"/>
      <c r="G2" s="5"/>
    </row>
    <row r="3" s="4" customFormat="true" ht="14.25" hidden="false" customHeight="false" outlineLevel="0" collapsed="false">
      <c r="A3" s="5" t="s">
        <v>25</v>
      </c>
      <c r="B3" s="5"/>
      <c r="C3" s="5"/>
      <c r="D3" s="5"/>
      <c r="E3" s="5"/>
      <c r="F3" s="5"/>
      <c r="G3" s="5"/>
      <c r="H3" s="74"/>
      <c r="I3" s="74"/>
      <c r="J3" s="74"/>
    </row>
    <row r="4" s="4" customFormat="true" ht="14.25" hidden="false" customHeight="false" outlineLevel="0" collapsed="false">
      <c r="A4" s="5" t="s">
        <v>36</v>
      </c>
      <c r="B4" s="5"/>
      <c r="C4" s="5"/>
      <c r="D4" s="5"/>
      <c r="E4" s="5"/>
      <c r="F4" s="5"/>
      <c r="G4" s="5"/>
      <c r="H4" s="74"/>
      <c r="I4" s="74"/>
      <c r="J4" s="74"/>
    </row>
    <row r="5" customFormat="false" ht="15" hidden="false" customHeight="false" outlineLevel="0" collapsed="false">
      <c r="G5" s="6" t="s">
        <v>3</v>
      </c>
    </row>
    <row r="6" customFormat="false" ht="15" hidden="false" customHeight="true" outlineLevel="0" collapsed="false">
      <c r="A6" s="7" t="s">
        <v>4</v>
      </c>
      <c r="B6" s="7" t="s">
        <v>5</v>
      </c>
      <c r="C6" s="8" t="s">
        <v>22</v>
      </c>
      <c r="D6" s="11" t="s">
        <v>7</v>
      </c>
      <c r="E6" s="11"/>
      <c r="F6" s="11"/>
      <c r="G6" s="11"/>
    </row>
    <row r="7" customFormat="false" ht="42.75" hidden="false" customHeight="true" outlineLevel="0" collapsed="false">
      <c r="A7" s="7"/>
      <c r="B7" s="7"/>
      <c r="C7" s="8"/>
      <c r="D7" s="11" t="s">
        <v>10</v>
      </c>
      <c r="E7" s="7" t="s">
        <v>11</v>
      </c>
      <c r="F7" s="7" t="s">
        <v>12</v>
      </c>
      <c r="G7" s="7" t="s">
        <v>23</v>
      </c>
    </row>
    <row r="8" customFormat="false" ht="15" hidden="false" customHeight="false" outlineLevel="0" collapsed="false">
      <c r="A8" s="49" t="n">
        <v>1</v>
      </c>
      <c r="B8" s="12" t="n">
        <v>2</v>
      </c>
      <c r="C8" s="50" t="n">
        <v>3</v>
      </c>
      <c r="D8" s="48" t="n">
        <v>4</v>
      </c>
      <c r="E8" s="44" t="n">
        <v>5</v>
      </c>
      <c r="F8" s="44" t="n">
        <v>6</v>
      </c>
      <c r="G8" s="49" t="n">
        <v>7</v>
      </c>
    </row>
    <row r="9" customFormat="false" ht="15" hidden="false" customHeight="true" outlineLevel="0" collapsed="false">
      <c r="A9" s="21" t="n">
        <v>1</v>
      </c>
      <c r="B9" s="16"/>
      <c r="C9" s="17" t="n">
        <f aca="false">SUM(D9:G9)</f>
        <v>0</v>
      </c>
      <c r="D9" s="18"/>
      <c r="E9" s="19"/>
      <c r="F9" s="19"/>
      <c r="G9" s="20"/>
    </row>
    <row r="10" customFormat="false" ht="15" hidden="false" customHeight="true" outlineLevel="0" collapsed="false">
      <c r="A10" s="21" t="n">
        <f aca="false">A9+1</f>
        <v>2</v>
      </c>
      <c r="B10" s="16"/>
      <c r="C10" s="17" t="n">
        <f aca="false">SUM(D10:G10)</f>
        <v>0</v>
      </c>
      <c r="D10" s="18"/>
      <c r="E10" s="19"/>
      <c r="F10" s="19"/>
      <c r="G10" s="20"/>
    </row>
    <row r="11" customFormat="false" ht="15" hidden="false" customHeight="true" outlineLevel="0" collapsed="false">
      <c r="A11" s="21" t="n">
        <f aca="false">A10+1</f>
        <v>3</v>
      </c>
      <c r="B11" s="16"/>
      <c r="C11" s="17" t="n">
        <f aca="false">SUM(D11:G11)</f>
        <v>0</v>
      </c>
      <c r="D11" s="18"/>
      <c r="E11" s="19"/>
      <c r="F11" s="19"/>
      <c r="G11" s="20"/>
    </row>
    <row r="12" customFormat="false" ht="15" hidden="false" customHeight="true" outlineLevel="0" collapsed="false">
      <c r="A12" s="21" t="n">
        <f aca="false">A11+1</f>
        <v>4</v>
      </c>
      <c r="B12" s="16"/>
      <c r="C12" s="17" t="n">
        <f aca="false">SUM(D12:G12)</f>
        <v>38.71</v>
      </c>
      <c r="D12" s="18"/>
      <c r="E12" s="19"/>
      <c r="F12" s="19" t="n">
        <f aca="false">24.5+14.21</f>
        <v>38.71</v>
      </c>
      <c r="G12" s="20"/>
    </row>
    <row r="13" customFormat="false" ht="15" hidden="false" customHeight="true" outlineLevel="0" collapsed="false">
      <c r="A13" s="21" t="n">
        <f aca="false">A12+1</f>
        <v>5</v>
      </c>
      <c r="B13" s="16"/>
      <c r="C13" s="17" t="n">
        <f aca="false">SUM(D13:G13)</f>
        <v>0</v>
      </c>
      <c r="D13" s="18"/>
      <c r="E13" s="19"/>
      <c r="F13" s="19"/>
      <c r="G13" s="20"/>
    </row>
    <row r="14" customFormat="false" ht="15" hidden="false" customHeight="true" outlineLevel="0" collapsed="false">
      <c r="A14" s="21" t="n">
        <f aca="false">A13+1</f>
        <v>6</v>
      </c>
      <c r="B14" s="16"/>
      <c r="C14" s="17" t="n">
        <f aca="false">SUM(D14:G14)</f>
        <v>0</v>
      </c>
      <c r="D14" s="18"/>
      <c r="E14" s="19"/>
      <c r="F14" s="19"/>
      <c r="G14" s="20"/>
    </row>
    <row r="15" customFormat="false" ht="15" hidden="false" customHeight="true" outlineLevel="0" collapsed="false">
      <c r="A15" s="21" t="n">
        <f aca="false">A14+1</f>
        <v>7</v>
      </c>
      <c r="B15" s="16"/>
      <c r="C15" s="17" t="n">
        <f aca="false">SUM(D15:G15)</f>
        <v>0</v>
      </c>
      <c r="D15" s="18"/>
      <c r="E15" s="19"/>
      <c r="F15" s="19"/>
      <c r="G15" s="20"/>
    </row>
    <row r="16" customFormat="false" ht="15" hidden="false" customHeight="true" outlineLevel="0" collapsed="false">
      <c r="A16" s="21" t="n">
        <f aca="false">A15+1</f>
        <v>8</v>
      </c>
      <c r="B16" s="16"/>
      <c r="C16" s="17" t="n">
        <f aca="false">SUM(D16:G16)</f>
        <v>0</v>
      </c>
      <c r="D16" s="18"/>
      <c r="E16" s="19"/>
      <c r="F16" s="19"/>
      <c r="G16" s="20"/>
    </row>
    <row r="17" customFormat="false" ht="15" hidden="false" customHeight="true" outlineLevel="0" collapsed="false">
      <c r="A17" s="21" t="n">
        <f aca="false">A16+1</f>
        <v>9</v>
      </c>
      <c r="B17" s="16"/>
      <c r="C17" s="17" t="n">
        <f aca="false">SUM(D17:G17)</f>
        <v>0</v>
      </c>
      <c r="D17" s="18"/>
      <c r="E17" s="19"/>
      <c r="F17" s="19"/>
      <c r="G17" s="20"/>
    </row>
    <row r="18" customFormat="false" ht="15" hidden="false" customHeight="true" outlineLevel="0" collapsed="false">
      <c r="A18" s="21" t="n">
        <f aca="false">A17+1</f>
        <v>10</v>
      </c>
      <c r="B18" s="16"/>
      <c r="C18" s="17" t="n">
        <f aca="false">SUM(D18:G18)</f>
        <v>0</v>
      </c>
      <c r="D18" s="18"/>
      <c r="E18" s="19"/>
      <c r="F18" s="19"/>
      <c r="G18" s="20"/>
      <c r="L18" s="31"/>
    </row>
    <row r="19" customFormat="false" ht="15" hidden="false" customHeight="true" outlineLevel="0" collapsed="false">
      <c r="A19" s="21" t="n">
        <f aca="false">A18+1</f>
        <v>11</v>
      </c>
      <c r="B19" s="16"/>
      <c r="C19" s="17" t="n">
        <f aca="false">SUM(D19:G19)</f>
        <v>0</v>
      </c>
      <c r="D19" s="18"/>
      <c r="E19" s="19"/>
      <c r="F19" s="19"/>
      <c r="G19" s="20"/>
      <c r="L19" s="31"/>
    </row>
    <row r="20" customFormat="false" ht="15" hidden="false" customHeight="true" outlineLevel="0" collapsed="false">
      <c r="A20" s="21" t="n">
        <f aca="false">A19+1</f>
        <v>12</v>
      </c>
      <c r="B20" s="16"/>
      <c r="C20" s="17" t="n">
        <f aca="false">SUM(D20:G20)</f>
        <v>0</v>
      </c>
      <c r="D20" s="18"/>
      <c r="E20" s="19"/>
      <c r="F20" s="19"/>
      <c r="G20" s="20"/>
    </row>
    <row r="21" customFormat="false" ht="15" hidden="false" customHeight="true" outlineLevel="0" collapsed="false">
      <c r="A21" s="21" t="n">
        <f aca="false">A20+1</f>
        <v>13</v>
      </c>
      <c r="B21" s="16"/>
      <c r="C21" s="17" t="n">
        <f aca="false">SUM(D21:G21)</f>
        <v>0</v>
      </c>
      <c r="D21" s="18"/>
      <c r="E21" s="19"/>
      <c r="F21" s="19"/>
      <c r="G21" s="20"/>
    </row>
    <row r="22" customFormat="false" ht="15" hidden="false" customHeight="true" outlineLevel="0" collapsed="false">
      <c r="A22" s="21" t="n">
        <f aca="false">A21+1</f>
        <v>14</v>
      </c>
      <c r="B22" s="16"/>
      <c r="C22" s="17" t="n">
        <f aca="false">SUM(D22:G22)</f>
        <v>0</v>
      </c>
      <c r="D22" s="18"/>
      <c r="E22" s="19"/>
      <c r="F22" s="19"/>
      <c r="G22" s="20"/>
    </row>
    <row r="23" customFormat="false" ht="15" hidden="false" customHeight="true" outlineLevel="0" collapsed="false">
      <c r="A23" s="21" t="n">
        <f aca="false">A22+1</f>
        <v>15</v>
      </c>
      <c r="B23" s="16"/>
      <c r="C23" s="17" t="n">
        <f aca="false">SUM(D23:G23)</f>
        <v>0</v>
      </c>
      <c r="D23" s="18"/>
      <c r="E23" s="19"/>
      <c r="F23" s="19"/>
      <c r="G23" s="20"/>
    </row>
    <row r="24" customFormat="false" ht="15" hidden="false" customHeight="true" outlineLevel="0" collapsed="false">
      <c r="A24" s="21" t="n">
        <f aca="false">A23+1</f>
        <v>16</v>
      </c>
      <c r="B24" s="16"/>
      <c r="C24" s="17" t="n">
        <f aca="false">SUM(D24:G24)</f>
        <v>0</v>
      </c>
      <c r="D24" s="18"/>
      <c r="E24" s="19"/>
      <c r="F24" s="19"/>
      <c r="G24" s="20"/>
    </row>
    <row r="25" customFormat="false" ht="15" hidden="false" customHeight="true" outlineLevel="0" collapsed="false">
      <c r="A25" s="21" t="n">
        <f aca="false">A24+1</f>
        <v>17</v>
      </c>
      <c r="B25" s="16"/>
      <c r="C25" s="17" t="n">
        <f aca="false">SUM(D25:G25)</f>
        <v>0</v>
      </c>
      <c r="D25" s="18"/>
      <c r="E25" s="19"/>
      <c r="F25" s="19"/>
      <c r="G25" s="20"/>
    </row>
    <row r="26" customFormat="false" ht="15" hidden="false" customHeight="true" outlineLevel="0" collapsed="false">
      <c r="A26" s="21" t="n">
        <f aca="false">A25+1</f>
        <v>18</v>
      </c>
      <c r="B26" s="16"/>
      <c r="C26" s="17" t="n">
        <f aca="false">SUM(D26:G26)</f>
        <v>0</v>
      </c>
      <c r="D26" s="18"/>
      <c r="E26" s="19"/>
      <c r="F26" s="19"/>
      <c r="G26" s="20"/>
    </row>
    <row r="27" customFormat="false" ht="15" hidden="false" customHeight="true" outlineLevel="0" collapsed="false">
      <c r="A27" s="21" t="n">
        <f aca="false">A26+1</f>
        <v>19</v>
      </c>
      <c r="B27" s="16"/>
      <c r="C27" s="17" t="n">
        <f aca="false">SUM(D27:G27)</f>
        <v>0</v>
      </c>
      <c r="D27" s="18"/>
      <c r="E27" s="19"/>
      <c r="F27" s="19"/>
      <c r="G27" s="20"/>
    </row>
    <row r="28" customFormat="false" ht="15" hidden="false" customHeight="true" outlineLevel="0" collapsed="false">
      <c r="A28" s="21" t="n">
        <f aca="false">A27+1</f>
        <v>20</v>
      </c>
      <c r="B28" s="16"/>
      <c r="C28" s="17" t="n">
        <f aca="false">SUM(D28:G28)</f>
        <v>0</v>
      </c>
      <c r="D28" s="18"/>
      <c r="E28" s="19"/>
      <c r="F28" s="19"/>
      <c r="G28" s="20"/>
      <c r="J28" s="1" t="n">
        <v>0.29</v>
      </c>
    </row>
    <row r="29" customFormat="false" ht="15" hidden="false" customHeight="true" outlineLevel="0" collapsed="false">
      <c r="A29" s="21" t="n">
        <f aca="false">A28+1</f>
        <v>21</v>
      </c>
      <c r="B29" s="16"/>
      <c r="C29" s="17" t="n">
        <f aca="false">SUM(D29:G29)</f>
        <v>0</v>
      </c>
      <c r="D29" s="18"/>
      <c r="E29" s="19"/>
      <c r="F29" s="19"/>
      <c r="G29" s="20"/>
    </row>
    <row r="30" customFormat="false" ht="15" hidden="false" customHeight="true" outlineLevel="0" collapsed="false">
      <c r="A30" s="21" t="n">
        <f aca="false">A29+1</f>
        <v>22</v>
      </c>
      <c r="B30" s="16"/>
      <c r="C30" s="17" t="n">
        <f aca="false">SUM(D30:G30)</f>
        <v>0</v>
      </c>
      <c r="D30" s="18"/>
      <c r="E30" s="19"/>
      <c r="F30" s="19"/>
      <c r="G30" s="20"/>
    </row>
    <row r="31" customFormat="false" ht="15" hidden="false" customHeight="true" outlineLevel="0" collapsed="false">
      <c r="A31" s="21" t="n">
        <f aca="false">A30+1</f>
        <v>23</v>
      </c>
      <c r="B31" s="16"/>
      <c r="C31" s="17" t="n">
        <f aca="false">SUM(D31:G31)</f>
        <v>0</v>
      </c>
      <c r="D31" s="18"/>
      <c r="E31" s="19"/>
      <c r="F31" s="19"/>
      <c r="G31" s="20"/>
    </row>
    <row r="32" customFormat="false" ht="15" hidden="false" customHeight="true" outlineLevel="0" collapsed="false">
      <c r="A32" s="21" t="n">
        <f aca="false">A31+1</f>
        <v>24</v>
      </c>
      <c r="B32" s="16"/>
      <c r="C32" s="17" t="n">
        <f aca="false">SUM(D32:G32)</f>
        <v>0</v>
      </c>
      <c r="D32" s="18"/>
      <c r="E32" s="19"/>
      <c r="F32" s="19"/>
      <c r="G32" s="20"/>
    </row>
    <row r="33" customFormat="false" ht="15" hidden="false" customHeight="true" outlineLevel="0" collapsed="false">
      <c r="A33" s="21" t="n">
        <f aca="false">A32+1</f>
        <v>25</v>
      </c>
      <c r="B33" s="16"/>
      <c r="C33" s="17" t="n">
        <f aca="false">SUM(D33:G33)</f>
        <v>0</v>
      </c>
      <c r="D33" s="18"/>
      <c r="E33" s="19"/>
      <c r="F33" s="19"/>
      <c r="G33" s="20"/>
    </row>
    <row r="34" customFormat="false" ht="15" hidden="false" customHeight="true" outlineLevel="0" collapsed="false">
      <c r="A34" s="21" t="n">
        <f aca="false">A33+1</f>
        <v>26</v>
      </c>
      <c r="B34" s="23"/>
      <c r="C34" s="17" t="n">
        <f aca="false">SUM(D34:G34)</f>
        <v>0</v>
      </c>
      <c r="D34" s="18"/>
      <c r="E34" s="19"/>
      <c r="F34" s="19"/>
      <c r="G34" s="20"/>
    </row>
    <row r="35" customFormat="false" ht="15" hidden="false" customHeight="true" outlineLevel="0" collapsed="false">
      <c r="A35" s="21" t="n">
        <f aca="false">A34+1</f>
        <v>27</v>
      </c>
      <c r="B35" s="16"/>
      <c r="C35" s="17" t="n">
        <f aca="false">SUM(D35:G35)</f>
        <v>0</v>
      </c>
      <c r="D35" s="18"/>
      <c r="E35" s="19"/>
      <c r="F35" s="19"/>
      <c r="G35" s="20"/>
    </row>
    <row r="36" customFormat="false" ht="15" hidden="false" customHeight="true" outlineLevel="0" collapsed="false">
      <c r="A36" s="21" t="n">
        <f aca="false">A35+1</f>
        <v>28</v>
      </c>
      <c r="B36" s="16"/>
      <c r="C36" s="17" t="n">
        <f aca="false">SUM(D36:G36)</f>
        <v>0</v>
      </c>
      <c r="D36" s="18"/>
      <c r="E36" s="19"/>
      <c r="F36" s="19"/>
      <c r="G36" s="20"/>
    </row>
    <row r="37" customFormat="false" ht="15" hidden="false" customHeight="true" outlineLevel="0" collapsed="false">
      <c r="A37" s="21" t="n">
        <f aca="false">A36+1</f>
        <v>29</v>
      </c>
      <c r="B37" s="16"/>
      <c r="C37" s="17" t="n">
        <f aca="false">SUM(D37:G37)</f>
        <v>0</v>
      </c>
      <c r="D37" s="18"/>
      <c r="E37" s="19"/>
      <c r="F37" s="19"/>
      <c r="G37" s="20"/>
    </row>
    <row r="38" customFormat="false" ht="15" hidden="false" customHeight="true" outlineLevel="0" collapsed="false">
      <c r="A38" s="21" t="n">
        <f aca="false">A37+1</f>
        <v>30</v>
      </c>
      <c r="B38" s="16"/>
      <c r="C38" s="17" t="n">
        <f aca="false">SUM(D38:G38)</f>
        <v>0</v>
      </c>
      <c r="D38" s="18"/>
      <c r="E38" s="19"/>
      <c r="F38" s="19"/>
      <c r="G38" s="20"/>
    </row>
    <row r="39" customFormat="false" ht="15" hidden="false" customHeight="true" outlineLevel="0" collapsed="false">
      <c r="A39" s="21" t="n">
        <f aca="false">A38+1</f>
        <v>31</v>
      </c>
      <c r="B39" s="16"/>
      <c r="C39" s="17" t="n">
        <f aca="false">SUM(D39:G39)</f>
        <v>0</v>
      </c>
      <c r="D39" s="18"/>
      <c r="E39" s="19"/>
      <c r="F39" s="19"/>
      <c r="G39" s="20"/>
    </row>
    <row r="40" customFormat="false" ht="15" hidden="false" customHeight="true" outlineLevel="0" collapsed="false">
      <c r="A40" s="21" t="n">
        <f aca="false">A39+1</f>
        <v>32</v>
      </c>
      <c r="B40" s="16"/>
      <c r="C40" s="17" t="n">
        <f aca="false">SUM(D40:G40)</f>
        <v>0</v>
      </c>
      <c r="D40" s="18"/>
      <c r="E40" s="19"/>
      <c r="F40" s="19"/>
      <c r="G40" s="20"/>
    </row>
    <row r="41" customFormat="false" ht="15" hidden="false" customHeight="true" outlineLevel="0" collapsed="false">
      <c r="A41" s="21" t="n">
        <f aca="false">A40+1</f>
        <v>33</v>
      </c>
      <c r="B41" s="16"/>
      <c r="C41" s="17" t="n">
        <f aca="false">SUM(D41:G41)</f>
        <v>0</v>
      </c>
      <c r="D41" s="18"/>
      <c r="E41" s="19"/>
      <c r="F41" s="19"/>
      <c r="G41" s="20"/>
    </row>
    <row r="42" customFormat="false" ht="15" hidden="false" customHeight="true" outlineLevel="0" collapsed="false">
      <c r="A42" s="21" t="n">
        <f aca="false">A41+1</f>
        <v>34</v>
      </c>
      <c r="B42" s="16"/>
      <c r="C42" s="17" t="n">
        <f aca="false">SUM(D42:G42)</f>
        <v>0</v>
      </c>
      <c r="D42" s="18"/>
      <c r="E42" s="19"/>
      <c r="F42" s="19"/>
      <c r="G42" s="20"/>
    </row>
    <row r="43" customFormat="false" ht="15" hidden="false" customHeight="true" outlineLevel="0" collapsed="false">
      <c r="A43" s="21" t="n">
        <f aca="false">A42+1</f>
        <v>35</v>
      </c>
      <c r="B43" s="16"/>
      <c r="C43" s="17" t="n">
        <f aca="false">SUM(D43:G43)</f>
        <v>0</v>
      </c>
      <c r="D43" s="18"/>
      <c r="E43" s="19"/>
      <c r="F43" s="19"/>
      <c r="G43" s="20"/>
    </row>
    <row r="44" customFormat="false" ht="15" hidden="false" customHeight="true" outlineLevel="0" collapsed="false">
      <c r="A44" s="21" t="n">
        <f aca="false">A43+1</f>
        <v>36</v>
      </c>
      <c r="B44" s="16"/>
      <c r="C44" s="17" t="n">
        <f aca="false">SUM(D44:G44)</f>
        <v>0</v>
      </c>
      <c r="D44" s="18"/>
      <c r="E44" s="19"/>
      <c r="F44" s="19"/>
      <c r="G44" s="20"/>
    </row>
    <row r="45" customFormat="false" ht="15" hidden="false" customHeight="true" outlineLevel="0" collapsed="false">
      <c r="A45" s="21" t="n">
        <f aca="false">A44+1</f>
        <v>37</v>
      </c>
      <c r="B45" s="23"/>
      <c r="C45" s="17" t="n">
        <f aca="false">SUM(D45:G45)</f>
        <v>0</v>
      </c>
      <c r="D45" s="18"/>
      <c r="E45" s="19"/>
      <c r="F45" s="19"/>
      <c r="G45" s="20"/>
    </row>
    <row r="46" customFormat="false" ht="15" hidden="false" customHeight="true" outlineLevel="0" collapsed="false">
      <c r="A46" s="21" t="n">
        <f aca="false">A45+1</f>
        <v>38</v>
      </c>
      <c r="B46" s="16"/>
      <c r="C46" s="17" t="n">
        <f aca="false">SUM(D46:G46)</f>
        <v>0</v>
      </c>
      <c r="D46" s="18"/>
      <c r="E46" s="19"/>
      <c r="F46" s="19"/>
      <c r="G46" s="20"/>
    </row>
    <row r="47" customFormat="false" ht="15" hidden="false" customHeight="true" outlineLevel="0" collapsed="false">
      <c r="A47" s="21" t="n">
        <f aca="false">A46+1</f>
        <v>39</v>
      </c>
      <c r="B47" s="16"/>
      <c r="C47" s="17" t="n">
        <f aca="false">SUM(D47:G47)</f>
        <v>0</v>
      </c>
      <c r="D47" s="18"/>
      <c r="E47" s="19"/>
      <c r="F47" s="19"/>
      <c r="G47" s="20"/>
    </row>
    <row r="48" customFormat="false" ht="15" hidden="false" customHeight="true" outlineLevel="0" collapsed="false">
      <c r="A48" s="21" t="n">
        <f aca="false">A47+1</f>
        <v>40</v>
      </c>
      <c r="B48" s="16"/>
      <c r="C48" s="17" t="n">
        <f aca="false">SUM(D48:G48)</f>
        <v>0</v>
      </c>
      <c r="D48" s="97"/>
      <c r="E48" s="19"/>
      <c r="F48" s="19"/>
      <c r="G48" s="20"/>
    </row>
    <row r="49" customFormat="false" ht="15" hidden="false" customHeight="true" outlineLevel="0" collapsed="false">
      <c r="A49" s="21" t="n">
        <f aca="false">A48+1</f>
        <v>41</v>
      </c>
      <c r="B49" s="16"/>
      <c r="C49" s="17" t="n">
        <f aca="false">SUM(D49:G49)</f>
        <v>0</v>
      </c>
      <c r="D49" s="18"/>
      <c r="E49" s="19"/>
      <c r="F49" s="19"/>
      <c r="G49" s="20"/>
    </row>
    <row r="50" customFormat="false" ht="15" hidden="false" customHeight="true" outlineLevel="0" collapsed="false">
      <c r="A50" s="21" t="n">
        <f aca="false">A49+1</f>
        <v>42</v>
      </c>
      <c r="B50" s="16"/>
      <c r="C50" s="17" t="n">
        <f aca="false">SUM(D50:G50)</f>
        <v>0</v>
      </c>
      <c r="D50" s="18"/>
      <c r="E50" s="19"/>
      <c r="F50" s="19"/>
      <c r="G50" s="20"/>
    </row>
    <row r="51" customFormat="false" ht="15" hidden="false" customHeight="true" outlineLevel="0" collapsed="false">
      <c r="A51" s="21" t="n">
        <f aca="false">A50+1</f>
        <v>43</v>
      </c>
      <c r="B51" s="16"/>
      <c r="C51" s="17" t="n">
        <f aca="false">SUM(D51:G51)</f>
        <v>0</v>
      </c>
      <c r="D51" s="18"/>
      <c r="E51" s="19"/>
      <c r="F51" s="19"/>
      <c r="G51" s="20"/>
    </row>
    <row r="52" customFormat="false" ht="15" hidden="false" customHeight="true" outlineLevel="0" collapsed="false">
      <c r="A52" s="21" t="n">
        <f aca="false">A51+1</f>
        <v>44</v>
      </c>
      <c r="B52" s="16"/>
      <c r="C52" s="17" t="n">
        <f aca="false">SUM(D52:G52)</f>
        <v>0</v>
      </c>
      <c r="D52" s="18"/>
      <c r="E52" s="19"/>
      <c r="F52" s="19"/>
      <c r="G52" s="20"/>
    </row>
    <row r="53" customFormat="false" ht="15" hidden="false" customHeight="true" outlineLevel="0" collapsed="false">
      <c r="A53" s="21" t="n">
        <f aca="false">A52+1</f>
        <v>45</v>
      </c>
      <c r="B53" s="16"/>
      <c r="C53" s="17" t="n">
        <f aca="false">SUM(D53:G53)</f>
        <v>0</v>
      </c>
      <c r="D53" s="18"/>
      <c r="E53" s="19"/>
      <c r="F53" s="19"/>
      <c r="G53" s="20"/>
    </row>
    <row r="54" customFormat="false" ht="15" hidden="false" customHeight="true" outlineLevel="0" collapsed="false">
      <c r="A54" s="21" t="n">
        <f aca="false">A53+1</f>
        <v>46</v>
      </c>
      <c r="B54" s="16"/>
      <c r="C54" s="17" t="n">
        <f aca="false">SUM(D54:G54)</f>
        <v>50.96</v>
      </c>
      <c r="D54" s="18"/>
      <c r="E54" s="19"/>
      <c r="F54" s="19" t="n">
        <f aca="false">37.73+13.23</f>
        <v>50.96</v>
      </c>
      <c r="G54" s="20"/>
    </row>
    <row r="55" customFormat="false" ht="15" hidden="false" customHeight="true" outlineLevel="0" collapsed="false">
      <c r="A55" s="21" t="n">
        <f aca="false">A54+1</f>
        <v>47</v>
      </c>
      <c r="B55" s="16"/>
      <c r="C55" s="17" t="n">
        <f aca="false">SUM(D55:G55)</f>
        <v>0</v>
      </c>
      <c r="D55" s="18"/>
      <c r="E55" s="19"/>
      <c r="F55" s="19"/>
      <c r="G55" s="20"/>
    </row>
    <row r="56" customFormat="false" ht="15" hidden="false" customHeight="true" outlineLevel="0" collapsed="false">
      <c r="A56" s="21" t="n">
        <f aca="false">A55+1</f>
        <v>48</v>
      </c>
      <c r="B56" s="16"/>
      <c r="C56" s="17" t="n">
        <f aca="false">SUM(D56:G56)</f>
        <v>0</v>
      </c>
      <c r="D56" s="18"/>
      <c r="E56" s="19"/>
      <c r="F56" s="19"/>
      <c r="G56" s="20"/>
    </row>
    <row r="57" customFormat="false" ht="15" hidden="false" customHeight="true" outlineLevel="0" collapsed="false">
      <c r="A57" s="21" t="n">
        <f aca="false">A56+1</f>
        <v>49</v>
      </c>
      <c r="B57" s="16"/>
      <c r="C57" s="17" t="n">
        <f aca="false">SUM(D57:G57)</f>
        <v>0</v>
      </c>
      <c r="D57" s="18"/>
      <c r="E57" s="19"/>
      <c r="F57" s="19"/>
      <c r="G57" s="20"/>
    </row>
    <row r="58" customFormat="false" ht="15" hidden="false" customHeight="true" outlineLevel="0" collapsed="false">
      <c r="A58" s="21" t="n">
        <f aca="false">A57+1</f>
        <v>50</v>
      </c>
      <c r="B58" s="16"/>
      <c r="C58" s="17" t="n">
        <f aca="false">SUM(D58:G58)</f>
        <v>0</v>
      </c>
      <c r="D58" s="18"/>
      <c r="E58" s="19"/>
      <c r="F58" s="19"/>
      <c r="G58" s="20"/>
    </row>
    <row r="59" customFormat="false" ht="15" hidden="false" customHeight="true" outlineLevel="0" collapsed="false">
      <c r="A59" s="21" t="n">
        <f aca="false">A58+1</f>
        <v>51</v>
      </c>
      <c r="B59" s="16"/>
      <c r="C59" s="17" t="n">
        <f aca="false">SUM(D59:G59)</f>
        <v>0</v>
      </c>
      <c r="D59" s="20"/>
      <c r="E59" s="19"/>
      <c r="F59" s="19"/>
      <c r="G59" s="84"/>
      <c r="H59" s="35"/>
      <c r="I59" s="35"/>
      <c r="J59" s="35"/>
      <c r="K59" s="52" t="s">
        <v>37</v>
      </c>
      <c r="L59" s="52"/>
      <c r="M59" s="52" t="s">
        <v>38</v>
      </c>
      <c r="N59" s="52"/>
      <c r="O59" s="52"/>
      <c r="P59" s="52"/>
    </row>
    <row r="60" customFormat="false" ht="15" hidden="false" customHeight="true" outlineLevel="0" collapsed="false">
      <c r="A60" s="21" t="n">
        <f aca="false">A59+1</f>
        <v>52</v>
      </c>
      <c r="B60" s="16"/>
      <c r="C60" s="17" t="n">
        <f aca="false">SUM(D60:G60)</f>
        <v>0</v>
      </c>
      <c r="D60" s="18"/>
      <c r="E60" s="19"/>
      <c r="F60" s="19"/>
      <c r="G60" s="20"/>
    </row>
    <row r="61" customFormat="false" ht="15" hidden="false" customHeight="true" outlineLevel="0" collapsed="false">
      <c r="A61" s="21" t="n">
        <f aca="false">A60+1</f>
        <v>53</v>
      </c>
      <c r="B61" s="16"/>
      <c r="C61" s="17" t="n">
        <f aca="false">SUM(D61:G61)</f>
        <v>0</v>
      </c>
      <c r="D61" s="18"/>
      <c r="E61" s="19"/>
      <c r="F61" s="19"/>
      <c r="G61" s="20"/>
    </row>
    <row r="62" customFormat="false" ht="15" hidden="false" customHeight="true" outlineLevel="0" collapsed="false">
      <c r="A62" s="21" t="n">
        <f aca="false">A61+1</f>
        <v>54</v>
      </c>
      <c r="B62" s="16"/>
      <c r="C62" s="17" t="n">
        <f aca="false">SUM(D62:G62)</f>
        <v>0</v>
      </c>
      <c r="D62" s="18"/>
      <c r="E62" s="19"/>
      <c r="F62" s="19"/>
      <c r="G62" s="20"/>
    </row>
    <row r="63" customFormat="false" ht="15" hidden="false" customHeight="true" outlineLevel="0" collapsed="false">
      <c r="A63" s="21" t="n">
        <f aca="false">A62+1</f>
        <v>55</v>
      </c>
      <c r="B63" s="16"/>
      <c r="C63" s="17" t="n">
        <f aca="false">SUM(D63:G63)</f>
        <v>0</v>
      </c>
      <c r="D63" s="18"/>
      <c r="E63" s="19"/>
      <c r="F63" s="19"/>
      <c r="G63" s="20"/>
    </row>
    <row r="64" customFormat="false" ht="15" hidden="false" customHeight="true" outlineLevel="0" collapsed="false">
      <c r="A64" s="21" t="n">
        <f aca="false">A63+1</f>
        <v>56</v>
      </c>
      <c r="B64" s="16"/>
      <c r="C64" s="17" t="n">
        <f aca="false">SUM(D64:G64)</f>
        <v>0</v>
      </c>
      <c r="D64" s="18"/>
      <c r="E64" s="19"/>
      <c r="F64" s="19"/>
      <c r="G64" s="20"/>
    </row>
    <row r="65" customFormat="false" ht="15" hidden="false" customHeight="true" outlineLevel="0" collapsed="false">
      <c r="A65" s="21" t="n">
        <f aca="false">A64+1</f>
        <v>57</v>
      </c>
      <c r="B65" s="16"/>
      <c r="C65" s="17" t="n">
        <f aca="false">SUM(D65:G65)</f>
        <v>0</v>
      </c>
      <c r="D65" s="18"/>
      <c r="E65" s="19"/>
      <c r="F65" s="19"/>
      <c r="G65" s="20"/>
    </row>
    <row r="66" customFormat="false" ht="15" hidden="false" customHeight="true" outlineLevel="0" collapsed="false">
      <c r="A66" s="21" t="n">
        <f aca="false">A65+1</f>
        <v>58</v>
      </c>
      <c r="B66" s="16"/>
      <c r="C66" s="17" t="n">
        <f aca="false">SUM(D66:G66)</f>
        <v>0</v>
      </c>
      <c r="D66" s="18"/>
      <c r="E66" s="19"/>
      <c r="F66" s="19"/>
      <c r="G66" s="20"/>
    </row>
    <row r="67" customFormat="false" ht="15" hidden="false" customHeight="true" outlineLevel="0" collapsed="false">
      <c r="A67" s="21" t="n">
        <f aca="false">A66+1</f>
        <v>59</v>
      </c>
      <c r="B67" s="16"/>
      <c r="C67" s="17" t="n">
        <f aca="false">SUM(D67:G67)</f>
        <v>70.07</v>
      </c>
      <c r="D67" s="18"/>
      <c r="E67" s="19"/>
      <c r="F67" s="19" t="n">
        <f aca="false">56.84+13.23</f>
        <v>70.07</v>
      </c>
      <c r="G67" s="20"/>
    </row>
    <row r="68" customFormat="false" ht="15" hidden="false" customHeight="true" outlineLevel="0" collapsed="false">
      <c r="A68" s="21" t="n">
        <f aca="false">A67+1</f>
        <v>60</v>
      </c>
      <c r="B68" s="16"/>
      <c r="C68" s="17" t="n">
        <f aca="false">SUM(D68:G68)</f>
        <v>0</v>
      </c>
      <c r="D68" s="18"/>
      <c r="E68" s="19"/>
      <c r="F68" s="19"/>
      <c r="G68" s="20"/>
    </row>
    <row r="69" customFormat="false" ht="15" hidden="false" customHeight="true" outlineLevel="0" collapsed="false">
      <c r="A69" s="21" t="n">
        <f aca="false">A68+1</f>
        <v>61</v>
      </c>
      <c r="B69" s="16"/>
      <c r="C69" s="17" t="n">
        <f aca="false">SUM(D69:G69)</f>
        <v>0</v>
      </c>
      <c r="D69" s="18"/>
      <c r="E69" s="19"/>
      <c r="F69" s="19"/>
      <c r="G69" s="20"/>
    </row>
    <row r="70" customFormat="false" ht="15" hidden="false" customHeight="true" outlineLevel="0" collapsed="false">
      <c r="A70" s="21" t="n">
        <f aca="false">A69+1</f>
        <v>62</v>
      </c>
      <c r="B70" s="16"/>
      <c r="C70" s="17" t="n">
        <f aca="false">SUM(D70:G70)</f>
        <v>0</v>
      </c>
      <c r="D70" s="18"/>
      <c r="E70" s="19"/>
      <c r="F70" s="19"/>
      <c r="G70" s="20"/>
    </row>
    <row r="71" customFormat="false" ht="15" hidden="false" customHeight="true" outlineLevel="0" collapsed="false">
      <c r="A71" s="21" t="n">
        <f aca="false">A70+1</f>
        <v>63</v>
      </c>
      <c r="B71" s="16"/>
      <c r="C71" s="17" t="n">
        <f aca="false">SUM(D71:G71)</f>
        <v>17.11</v>
      </c>
      <c r="D71" s="18"/>
      <c r="E71" s="19" t="n">
        <f aca="false">14.54+2.57</f>
        <v>17.11</v>
      </c>
      <c r="F71" s="19"/>
      <c r="G71" s="20"/>
      <c r="I71" s="1" t="n">
        <f aca="false">0.3+0.05</f>
        <v>0.35</v>
      </c>
    </row>
    <row r="72" customFormat="false" ht="15" hidden="false" customHeight="true" outlineLevel="0" collapsed="false">
      <c r="A72" s="21" t="n">
        <f aca="false">A71+1</f>
        <v>64</v>
      </c>
      <c r="B72" s="16"/>
      <c r="C72" s="17" t="n">
        <f aca="false">SUM(D72:G72)</f>
        <v>0</v>
      </c>
      <c r="D72" s="18"/>
      <c r="E72" s="19"/>
      <c r="F72" s="19"/>
      <c r="G72" s="20"/>
    </row>
    <row r="73" customFormat="false" ht="15" hidden="false" customHeight="true" outlineLevel="0" collapsed="false">
      <c r="A73" s="21" t="n">
        <f aca="false">A72+1</f>
        <v>65</v>
      </c>
      <c r="B73" s="16"/>
      <c r="C73" s="17" t="n">
        <f aca="false">SUM(D73:G73)</f>
        <v>0</v>
      </c>
      <c r="D73" s="18"/>
      <c r="E73" s="19"/>
      <c r="F73" s="19"/>
      <c r="G73" s="20"/>
    </row>
    <row r="74" customFormat="false" ht="15" hidden="false" customHeight="true" outlineLevel="0" collapsed="false">
      <c r="A74" s="21" t="n">
        <f aca="false">A73+1</f>
        <v>66</v>
      </c>
      <c r="B74" s="16"/>
      <c r="C74" s="17" t="n">
        <f aca="false">SUM(D74:G74)</f>
        <v>0</v>
      </c>
      <c r="D74" s="18"/>
      <c r="E74" s="19"/>
      <c r="F74" s="19"/>
      <c r="G74" s="20"/>
    </row>
    <row r="75" customFormat="false" ht="15" hidden="false" customHeight="true" outlineLevel="0" collapsed="false">
      <c r="A75" s="21" t="n">
        <f aca="false">A74+1</f>
        <v>67</v>
      </c>
      <c r="B75" s="16"/>
      <c r="C75" s="17" t="n">
        <f aca="false">SUM(D75:G75)</f>
        <v>0</v>
      </c>
      <c r="D75" s="97"/>
      <c r="E75" s="19"/>
      <c r="F75" s="19"/>
      <c r="G75" s="20"/>
    </row>
    <row r="76" customFormat="false" ht="15" hidden="false" customHeight="true" outlineLevel="0" collapsed="false">
      <c r="A76" s="21" t="n">
        <f aca="false">A75+1</f>
        <v>68</v>
      </c>
      <c r="B76" s="16"/>
      <c r="C76" s="17" t="n">
        <f aca="false">SUM(D76:G76)</f>
        <v>0</v>
      </c>
      <c r="D76" s="97"/>
      <c r="E76" s="19"/>
      <c r="F76" s="19"/>
      <c r="G76" s="20"/>
    </row>
    <row r="77" customFormat="false" ht="15" hidden="false" customHeight="true" outlineLevel="0" collapsed="false">
      <c r="A77" s="21" t="n">
        <f aca="false">A76+1</f>
        <v>69</v>
      </c>
      <c r="B77" s="16"/>
      <c r="C77" s="17" t="n">
        <f aca="false">SUM(D77:G77)</f>
        <v>0</v>
      </c>
      <c r="D77" s="18"/>
      <c r="E77" s="19"/>
      <c r="F77" s="19"/>
      <c r="G77" s="20"/>
    </row>
    <row r="78" customFormat="false" ht="15" hidden="false" customHeight="true" outlineLevel="0" collapsed="false">
      <c r="A78" s="21" t="n">
        <f aca="false">A77+1</f>
        <v>70</v>
      </c>
      <c r="B78" s="16"/>
      <c r="C78" s="17" t="n">
        <f aca="false">SUM(D78:G78)</f>
        <v>0</v>
      </c>
      <c r="D78" s="97"/>
      <c r="E78" s="19"/>
      <c r="F78" s="19"/>
      <c r="G78" s="20"/>
    </row>
    <row r="79" customFormat="false" ht="15" hidden="false" customHeight="true" outlineLevel="0" collapsed="false">
      <c r="A79" s="21" t="n">
        <f aca="false">A78+1</f>
        <v>71</v>
      </c>
      <c r="B79" s="16"/>
      <c r="C79" s="17" t="n">
        <f aca="false">SUM(D79:G79)</f>
        <v>0</v>
      </c>
      <c r="D79" s="18"/>
      <c r="E79" s="19"/>
      <c r="F79" s="19"/>
      <c r="G79" s="20"/>
    </row>
    <row r="80" customFormat="false" ht="15" hidden="false" customHeight="true" outlineLevel="0" collapsed="false">
      <c r="A80" s="21" t="n">
        <f aca="false">A79+1</f>
        <v>72</v>
      </c>
      <c r="B80" s="16"/>
      <c r="C80" s="17" t="n">
        <f aca="false">SUM(D80:G80)</f>
        <v>0</v>
      </c>
      <c r="D80" s="18"/>
      <c r="E80" s="19"/>
      <c r="F80" s="19"/>
      <c r="G80" s="20"/>
    </row>
    <row r="81" customFormat="false" ht="15" hidden="false" customHeight="true" outlineLevel="0" collapsed="false">
      <c r="A81" s="21" t="n">
        <f aca="false">A80+1</f>
        <v>73</v>
      </c>
      <c r="B81" s="25"/>
      <c r="C81" s="17" t="n">
        <f aca="false">SUM(D81:G81)</f>
        <v>0</v>
      </c>
      <c r="D81" s="18"/>
      <c r="E81" s="19"/>
      <c r="F81" s="19"/>
      <c r="G81" s="20"/>
    </row>
    <row r="82" customFormat="false" ht="15" hidden="false" customHeight="true" outlineLevel="0" collapsed="false">
      <c r="A82" s="21" t="n">
        <f aca="false">A81+1</f>
        <v>74</v>
      </c>
      <c r="B82" s="16"/>
      <c r="C82" s="17" t="n">
        <f aca="false">SUM(D82:G82)</f>
        <v>0</v>
      </c>
      <c r="D82" s="18"/>
      <c r="E82" s="19"/>
      <c r="F82" s="19"/>
      <c r="G82" s="20"/>
    </row>
    <row r="83" customFormat="false" ht="15" hidden="false" customHeight="true" outlineLevel="0" collapsed="false">
      <c r="A83" s="21" t="n">
        <f aca="false">A82+1</f>
        <v>75</v>
      </c>
      <c r="B83" s="16"/>
      <c r="C83" s="17" t="n">
        <f aca="false">SUM(D83:G83)</f>
        <v>0</v>
      </c>
      <c r="D83" s="18"/>
      <c r="E83" s="19"/>
      <c r="F83" s="19"/>
      <c r="G83" s="20"/>
    </row>
    <row r="84" customFormat="false" ht="15" hidden="false" customHeight="true" outlineLevel="0" collapsed="false">
      <c r="A84" s="21" t="n">
        <f aca="false">A83+1</f>
        <v>76</v>
      </c>
      <c r="B84" s="16"/>
      <c r="C84" s="17" t="n">
        <f aca="false">SUM(D84:G84)</f>
        <v>0</v>
      </c>
      <c r="D84" s="18"/>
      <c r="E84" s="19"/>
      <c r="F84" s="19"/>
      <c r="G84" s="20"/>
    </row>
    <row r="85" customFormat="false" ht="15" hidden="false" customHeight="true" outlineLevel="0" collapsed="false">
      <c r="A85" s="21" t="n">
        <f aca="false">A84+1</f>
        <v>77</v>
      </c>
      <c r="B85" s="16"/>
      <c r="C85" s="17" t="n">
        <f aca="false">SUM(D85:G85)</f>
        <v>0</v>
      </c>
      <c r="D85" s="18"/>
      <c r="E85" s="19"/>
      <c r="F85" s="19"/>
      <c r="G85" s="20"/>
    </row>
    <row r="86" customFormat="false" ht="15" hidden="false" customHeight="true" outlineLevel="0" collapsed="false">
      <c r="A86" s="21" t="n">
        <f aca="false">A85+1</f>
        <v>78</v>
      </c>
      <c r="B86" s="16"/>
      <c r="C86" s="17" t="n">
        <f aca="false">SUM(D86:G86)</f>
        <v>0</v>
      </c>
      <c r="D86" s="18"/>
      <c r="E86" s="19"/>
      <c r="F86" s="19"/>
      <c r="G86" s="20"/>
    </row>
    <row r="87" customFormat="false" ht="15" hidden="false" customHeight="true" outlineLevel="0" collapsed="false">
      <c r="A87" s="21" t="n">
        <f aca="false">A86+1</f>
        <v>79</v>
      </c>
      <c r="B87" s="16"/>
      <c r="C87" s="17" t="n">
        <f aca="false">SUM(D87:G87)</f>
        <v>0</v>
      </c>
      <c r="D87" s="18"/>
      <c r="E87" s="19"/>
      <c r="F87" s="19"/>
      <c r="G87" s="20"/>
    </row>
    <row r="88" customFormat="false" ht="15" hidden="false" customHeight="true" outlineLevel="0" collapsed="false">
      <c r="A88" s="21" t="n">
        <f aca="false">A87+1</f>
        <v>80</v>
      </c>
      <c r="B88" s="16"/>
      <c r="C88" s="17" t="n">
        <f aca="false">SUM(D88:G88)</f>
        <v>0</v>
      </c>
      <c r="D88" s="18"/>
      <c r="E88" s="19"/>
      <c r="F88" s="19"/>
      <c r="G88" s="20"/>
    </row>
    <row r="89" customFormat="false" ht="15" hidden="false" customHeight="true" outlineLevel="0" collapsed="false">
      <c r="A89" s="21" t="n">
        <f aca="false">A88+1</f>
        <v>81</v>
      </c>
      <c r="B89" s="16"/>
      <c r="C89" s="17" t="n">
        <f aca="false">SUM(D89:G89)</f>
        <v>0</v>
      </c>
      <c r="D89" s="18"/>
      <c r="E89" s="19"/>
      <c r="F89" s="19"/>
      <c r="G89" s="20"/>
    </row>
    <row r="90" customFormat="false" ht="15" hidden="false" customHeight="true" outlineLevel="0" collapsed="false">
      <c r="A90" s="21" t="n">
        <f aca="false">A89+1</f>
        <v>82</v>
      </c>
      <c r="B90" s="16"/>
      <c r="C90" s="17" t="n">
        <f aca="false">SUM(D90:G90)</f>
        <v>0</v>
      </c>
      <c r="D90" s="18"/>
      <c r="E90" s="19"/>
      <c r="F90" s="19"/>
      <c r="G90" s="20"/>
    </row>
    <row r="91" customFormat="false" ht="15" hidden="false" customHeight="true" outlineLevel="0" collapsed="false">
      <c r="A91" s="21" t="n">
        <f aca="false">A90+1</f>
        <v>83</v>
      </c>
      <c r="B91" s="16"/>
      <c r="C91" s="17" t="n">
        <f aca="false">SUM(D91:G91)</f>
        <v>0</v>
      </c>
      <c r="D91" s="18"/>
      <c r="E91" s="19"/>
      <c r="F91" s="19"/>
      <c r="G91" s="20"/>
    </row>
    <row r="92" customFormat="false" ht="15" hidden="false" customHeight="true" outlineLevel="0" collapsed="false">
      <c r="A92" s="21" t="n">
        <f aca="false">A91+1</f>
        <v>84</v>
      </c>
      <c r="B92" s="16"/>
      <c r="C92" s="17" t="n">
        <f aca="false">SUM(D92:G92)</f>
        <v>0</v>
      </c>
      <c r="D92" s="18"/>
      <c r="E92" s="19"/>
      <c r="F92" s="19"/>
      <c r="G92" s="20"/>
    </row>
    <row r="93" customFormat="false" ht="15" hidden="false" customHeight="true" outlineLevel="0" collapsed="false">
      <c r="A93" s="63" t="n">
        <f aca="false">A92+1</f>
        <v>85</v>
      </c>
      <c r="B93" s="93"/>
      <c r="C93" s="17" t="n">
        <f aca="false">SUM(D93:G93)</f>
        <v>26.46</v>
      </c>
      <c r="D93" s="18"/>
      <c r="E93" s="19"/>
      <c r="F93" s="19" t="n">
        <f aca="false">13.23+13.23</f>
        <v>26.46</v>
      </c>
      <c r="G93" s="20"/>
    </row>
    <row r="94" customFormat="false" ht="15" hidden="false" customHeight="true" outlineLevel="0" collapsed="false">
      <c r="A94" s="21" t="n">
        <f aca="false">A93+1</f>
        <v>86</v>
      </c>
      <c r="B94" s="16"/>
      <c r="C94" s="17" t="n">
        <f aca="false">SUM(D94:G94)</f>
        <v>0</v>
      </c>
      <c r="D94" s="18"/>
      <c r="E94" s="19"/>
      <c r="F94" s="19"/>
      <c r="G94" s="20"/>
    </row>
    <row r="95" customFormat="false" ht="15" hidden="false" customHeight="true" outlineLevel="0" collapsed="false">
      <c r="A95" s="21" t="n">
        <f aca="false">A94+1</f>
        <v>87</v>
      </c>
      <c r="B95" s="25"/>
      <c r="C95" s="17" t="n">
        <f aca="false">SUM(D95:G95)</f>
        <v>0</v>
      </c>
      <c r="D95" s="18"/>
      <c r="E95" s="19"/>
      <c r="F95" s="19"/>
      <c r="G95" s="20"/>
    </row>
    <row r="96" customFormat="false" ht="15" hidden="false" customHeight="true" outlineLevel="0" collapsed="false">
      <c r="A96" s="21" t="n">
        <f aca="false">A95+1</f>
        <v>88</v>
      </c>
      <c r="B96" s="16"/>
      <c r="C96" s="17" t="n">
        <f aca="false">SUM(D96:G96)</f>
        <v>0</v>
      </c>
      <c r="D96" s="18"/>
      <c r="E96" s="19"/>
      <c r="F96" s="19"/>
      <c r="G96" s="20"/>
    </row>
    <row r="97" customFormat="false" ht="15" hidden="false" customHeight="true" outlineLevel="0" collapsed="false">
      <c r="A97" s="21" t="n">
        <f aca="false">A96+1</f>
        <v>89</v>
      </c>
      <c r="B97" s="16"/>
      <c r="C97" s="17" t="n">
        <f aca="false">SUM(D97:G97)</f>
        <v>0</v>
      </c>
      <c r="D97" s="18"/>
      <c r="E97" s="19"/>
      <c r="F97" s="19"/>
      <c r="G97" s="20"/>
    </row>
    <row r="98" customFormat="false" ht="15" hidden="false" customHeight="true" outlineLevel="0" collapsed="false">
      <c r="A98" s="21" t="n">
        <f aca="false">A97+1</f>
        <v>90</v>
      </c>
      <c r="B98" s="16"/>
      <c r="C98" s="17" t="n">
        <f aca="false">SUM(D98:G98)</f>
        <v>0</v>
      </c>
      <c r="D98" s="18"/>
      <c r="E98" s="19"/>
      <c r="F98" s="19"/>
      <c r="G98" s="20"/>
    </row>
    <row r="99" customFormat="false" ht="15" hidden="false" customHeight="true" outlineLevel="0" collapsed="false">
      <c r="A99" s="21" t="n">
        <f aca="false">A98+1</f>
        <v>91</v>
      </c>
      <c r="B99" s="16"/>
      <c r="C99" s="17" t="n">
        <f aca="false">SUM(D99:G99)</f>
        <v>0</v>
      </c>
      <c r="D99" s="18"/>
      <c r="E99" s="19"/>
      <c r="F99" s="19"/>
      <c r="G99" s="20"/>
    </row>
    <row r="100" customFormat="false" ht="15" hidden="false" customHeight="true" outlineLevel="0" collapsed="false">
      <c r="A100" s="21" t="n">
        <f aca="false">A99+1</f>
        <v>92</v>
      </c>
      <c r="B100" s="16"/>
      <c r="C100" s="17" t="n">
        <f aca="false">SUM(D100:G100)</f>
        <v>0</v>
      </c>
      <c r="D100" s="18"/>
      <c r="E100" s="19"/>
      <c r="F100" s="19"/>
      <c r="G100" s="20"/>
    </row>
    <row r="101" customFormat="false" ht="15" hidden="false" customHeight="true" outlineLevel="0" collapsed="false">
      <c r="A101" s="21" t="n">
        <f aca="false">A100+1</f>
        <v>93</v>
      </c>
      <c r="B101" s="16"/>
      <c r="C101" s="17" t="n">
        <f aca="false">SUM(D101:G101)</f>
        <v>0</v>
      </c>
      <c r="D101" s="18"/>
      <c r="E101" s="19"/>
      <c r="F101" s="19"/>
      <c r="G101" s="20"/>
    </row>
    <row r="102" customFormat="false" ht="15" hidden="false" customHeight="true" outlineLevel="0" collapsed="false">
      <c r="A102" s="21" t="n">
        <f aca="false">A101+1</f>
        <v>94</v>
      </c>
      <c r="B102" s="16"/>
      <c r="C102" s="17" t="n">
        <f aca="false">SUM(D102:G102)</f>
        <v>0</v>
      </c>
      <c r="D102" s="18"/>
      <c r="E102" s="19"/>
      <c r="F102" s="19"/>
      <c r="G102" s="20"/>
    </row>
    <row r="103" customFormat="false" ht="15" hidden="false" customHeight="true" outlineLevel="0" collapsed="false">
      <c r="A103" s="21" t="n">
        <f aca="false">A102+1</f>
        <v>95</v>
      </c>
      <c r="B103" s="16"/>
      <c r="C103" s="17" t="n">
        <f aca="false">SUM(D103:G103)</f>
        <v>0</v>
      </c>
      <c r="D103" s="18"/>
      <c r="E103" s="19"/>
      <c r="F103" s="19"/>
      <c r="G103" s="20"/>
    </row>
    <row r="104" customFormat="false" ht="15" hidden="false" customHeight="true" outlineLevel="0" collapsed="false">
      <c r="A104" s="21" t="n">
        <f aca="false">A103+1</f>
        <v>96</v>
      </c>
      <c r="B104" s="16"/>
      <c r="C104" s="17" t="n">
        <f aca="false">SUM(D104:G104)</f>
        <v>0</v>
      </c>
      <c r="D104" s="18"/>
      <c r="E104" s="19"/>
      <c r="F104" s="19"/>
      <c r="G104" s="20"/>
    </row>
    <row r="105" customFormat="false" ht="15" hidden="false" customHeight="true" outlineLevel="0" collapsed="false">
      <c r="A105" s="21" t="n">
        <f aca="false">A104+1</f>
        <v>97</v>
      </c>
      <c r="B105" s="16"/>
      <c r="C105" s="17" t="n">
        <f aca="false">SUM(D105:G105)</f>
        <v>0</v>
      </c>
      <c r="D105" s="18"/>
      <c r="E105" s="19"/>
      <c r="F105" s="19"/>
      <c r="G105" s="20"/>
    </row>
    <row r="106" customFormat="false" ht="15" hidden="false" customHeight="true" outlineLevel="0" collapsed="false">
      <c r="A106" s="21" t="n">
        <f aca="false">A105+1</f>
        <v>98</v>
      </c>
      <c r="B106" s="16"/>
      <c r="C106" s="17" t="n">
        <f aca="false">SUM(D106:G106)</f>
        <v>0</v>
      </c>
      <c r="D106" s="18"/>
      <c r="E106" s="19"/>
      <c r="F106" s="19"/>
      <c r="G106" s="20"/>
    </row>
    <row r="107" customFormat="false" ht="15" hidden="false" customHeight="true" outlineLevel="0" collapsed="false">
      <c r="A107" s="21" t="n">
        <f aca="false">A106+1</f>
        <v>99</v>
      </c>
      <c r="B107" s="16"/>
      <c r="C107" s="17" t="n">
        <f aca="false">SUM(D107:G107)</f>
        <v>0</v>
      </c>
      <c r="D107" s="18"/>
      <c r="E107" s="19"/>
      <c r="F107" s="19"/>
      <c r="G107" s="20"/>
    </row>
    <row r="108" customFormat="false" ht="15" hidden="false" customHeight="true" outlineLevel="0" collapsed="false">
      <c r="A108" s="21" t="n">
        <f aca="false">A107+1</f>
        <v>100</v>
      </c>
      <c r="B108" s="16"/>
      <c r="C108" s="17" t="n">
        <f aca="false">SUM(D108:G108)</f>
        <v>0</v>
      </c>
      <c r="D108" s="18"/>
      <c r="E108" s="19"/>
      <c r="F108" s="19"/>
      <c r="G108" s="20"/>
    </row>
    <row r="109" customFormat="false" ht="15" hidden="false" customHeight="true" outlineLevel="0" collapsed="false">
      <c r="A109" s="21" t="n">
        <f aca="false">A108+1</f>
        <v>101</v>
      </c>
      <c r="B109" s="16"/>
      <c r="C109" s="17" t="n">
        <f aca="false">SUM(D109:G109)</f>
        <v>0</v>
      </c>
      <c r="D109" s="18"/>
      <c r="E109" s="19"/>
      <c r="F109" s="19"/>
      <c r="G109" s="20"/>
    </row>
    <row r="110" customFormat="false" ht="15" hidden="false" customHeight="true" outlineLevel="0" collapsed="false">
      <c r="A110" s="21" t="n">
        <f aca="false">A109+1</f>
        <v>102</v>
      </c>
      <c r="B110" s="16"/>
      <c r="C110" s="17" t="n">
        <f aca="false">SUM(D110:G110)</f>
        <v>0</v>
      </c>
      <c r="D110" s="18"/>
      <c r="E110" s="19"/>
      <c r="F110" s="19"/>
      <c r="G110" s="20"/>
    </row>
    <row r="111" customFormat="false" ht="15" hidden="false" customHeight="true" outlineLevel="0" collapsed="false">
      <c r="A111" s="21" t="n">
        <f aca="false">A110+1</f>
        <v>103</v>
      </c>
      <c r="B111" s="16"/>
      <c r="C111" s="17" t="n">
        <f aca="false">SUM(D111:G111)</f>
        <v>0</v>
      </c>
      <c r="D111" s="18"/>
      <c r="E111" s="19"/>
      <c r="F111" s="19"/>
      <c r="G111" s="20"/>
    </row>
    <row r="112" customFormat="false" ht="15" hidden="false" customHeight="true" outlineLevel="0" collapsed="false">
      <c r="A112" s="21" t="n">
        <f aca="false">A111+1</f>
        <v>104</v>
      </c>
      <c r="B112" s="16"/>
      <c r="C112" s="17" t="n">
        <f aca="false">SUM(D112:G112)</f>
        <v>0</v>
      </c>
      <c r="D112" s="18"/>
      <c r="E112" s="19"/>
      <c r="F112" s="19"/>
      <c r="G112" s="20"/>
    </row>
    <row r="113" customFormat="false" ht="15" hidden="false" customHeight="true" outlineLevel="0" collapsed="false">
      <c r="A113" s="21" t="n">
        <f aca="false">A112+1</f>
        <v>105</v>
      </c>
      <c r="B113" s="16"/>
      <c r="C113" s="17" t="n">
        <f aca="false">SUM(D113:G113)</f>
        <v>0</v>
      </c>
      <c r="D113" s="18"/>
      <c r="E113" s="19"/>
      <c r="F113" s="19"/>
      <c r="G113" s="20"/>
    </row>
    <row r="114" customFormat="false" ht="15" hidden="false" customHeight="true" outlineLevel="0" collapsed="false">
      <c r="A114" s="21" t="n">
        <f aca="false">A113+1</f>
        <v>106</v>
      </c>
      <c r="B114" s="16"/>
      <c r="C114" s="17" t="n">
        <f aca="false">SUM(D114:G114)</f>
        <v>0</v>
      </c>
      <c r="D114" s="18"/>
      <c r="E114" s="19"/>
      <c r="F114" s="19"/>
      <c r="G114" s="20"/>
    </row>
    <row r="115" customFormat="false" ht="15" hidden="false" customHeight="true" outlineLevel="0" collapsed="false">
      <c r="A115" s="21" t="n">
        <f aca="false">A114+1</f>
        <v>107</v>
      </c>
      <c r="B115" s="16"/>
      <c r="C115" s="17" t="n">
        <f aca="false">SUM(D115:G115)</f>
        <v>0</v>
      </c>
      <c r="D115" s="18"/>
      <c r="E115" s="19"/>
      <c r="F115" s="19"/>
      <c r="G115" s="20"/>
    </row>
    <row r="116" customFormat="false" ht="15" hidden="false" customHeight="true" outlineLevel="0" collapsed="false">
      <c r="A116" s="21" t="n">
        <f aca="false">A115+1</f>
        <v>108</v>
      </c>
      <c r="B116" s="16"/>
      <c r="C116" s="17" t="n">
        <f aca="false">SUM(D116:G116)</f>
        <v>0</v>
      </c>
      <c r="D116" s="18"/>
      <c r="E116" s="19"/>
      <c r="F116" s="19"/>
      <c r="G116" s="20"/>
    </row>
    <row r="117" customFormat="false" ht="15" hidden="false" customHeight="true" outlineLevel="0" collapsed="false">
      <c r="A117" s="21" t="n">
        <f aca="false">A116+1</f>
        <v>109</v>
      </c>
      <c r="B117" s="16"/>
      <c r="C117" s="17" t="n">
        <f aca="false">SUM(D117:G117)</f>
        <v>0</v>
      </c>
      <c r="D117" s="18"/>
      <c r="E117" s="19"/>
      <c r="F117" s="19"/>
      <c r="G117" s="20"/>
    </row>
    <row r="118" customFormat="false" ht="15" hidden="false" customHeight="true" outlineLevel="0" collapsed="false">
      <c r="A118" s="21" t="n">
        <f aca="false">A117+1</f>
        <v>110</v>
      </c>
      <c r="B118" s="16"/>
      <c r="C118" s="17" t="n">
        <f aca="false">SUM(D118:G118)</f>
        <v>0</v>
      </c>
      <c r="D118" s="18"/>
      <c r="E118" s="19"/>
      <c r="F118" s="19"/>
      <c r="G118" s="20"/>
    </row>
    <row r="119" customFormat="false" ht="15" hidden="false" customHeight="true" outlineLevel="0" collapsed="false">
      <c r="A119" s="21" t="n">
        <f aca="false">A118+1</f>
        <v>111</v>
      </c>
      <c r="B119" s="16"/>
      <c r="C119" s="17" t="n">
        <f aca="false">SUM(D119:G119)</f>
        <v>0</v>
      </c>
      <c r="D119" s="18"/>
      <c r="E119" s="19"/>
      <c r="F119" s="19"/>
      <c r="G119" s="20"/>
    </row>
    <row r="120" customFormat="false" ht="15" hidden="false" customHeight="true" outlineLevel="0" collapsed="false">
      <c r="A120" s="21" t="n">
        <f aca="false">A119+1</f>
        <v>112</v>
      </c>
      <c r="B120" s="16"/>
      <c r="C120" s="17" t="n">
        <f aca="false">SUM(D120:G120)</f>
        <v>0</v>
      </c>
      <c r="D120" s="18"/>
      <c r="E120" s="19"/>
      <c r="F120" s="19"/>
      <c r="G120" s="20"/>
    </row>
    <row r="121" customFormat="false" ht="15" hidden="false" customHeight="true" outlineLevel="0" collapsed="false">
      <c r="A121" s="21" t="n">
        <f aca="false">A120+1</f>
        <v>113</v>
      </c>
      <c r="B121" s="16"/>
      <c r="C121" s="17" t="n">
        <f aca="false">SUM(D121:G121)</f>
        <v>0</v>
      </c>
      <c r="D121" s="18"/>
      <c r="E121" s="19"/>
      <c r="F121" s="19"/>
      <c r="G121" s="20"/>
    </row>
    <row r="122" customFormat="false" ht="15" hidden="false" customHeight="true" outlineLevel="0" collapsed="false">
      <c r="A122" s="21" t="n">
        <f aca="false">A121+1</f>
        <v>114</v>
      </c>
      <c r="B122" s="16"/>
      <c r="C122" s="17" t="n">
        <f aca="false">SUM(D122:G122)</f>
        <v>0</v>
      </c>
      <c r="D122" s="18"/>
      <c r="E122" s="19"/>
      <c r="F122" s="19"/>
      <c r="G122" s="20"/>
      <c r="J122" s="1" t="n">
        <v>0.52</v>
      </c>
    </row>
    <row r="123" customFormat="false" ht="15" hidden="false" customHeight="true" outlineLevel="0" collapsed="false">
      <c r="A123" s="21" t="n">
        <f aca="false">A122+1</f>
        <v>115</v>
      </c>
      <c r="B123" s="16"/>
      <c r="C123" s="17" t="n">
        <f aca="false">SUM(D123:G123)</f>
        <v>0</v>
      </c>
      <c r="D123" s="18"/>
      <c r="E123" s="19"/>
      <c r="F123" s="19"/>
      <c r="G123" s="20"/>
    </row>
    <row r="124" customFormat="false" ht="15" hidden="false" customHeight="true" outlineLevel="0" collapsed="false">
      <c r="A124" s="21" t="n">
        <f aca="false">A123+1</f>
        <v>116</v>
      </c>
      <c r="B124" s="16"/>
      <c r="C124" s="17" t="n">
        <f aca="false">SUM(D124:G124)</f>
        <v>0</v>
      </c>
      <c r="D124" s="18"/>
      <c r="E124" s="19"/>
      <c r="F124" s="19"/>
      <c r="G124" s="20"/>
    </row>
    <row r="125" customFormat="false" ht="15" hidden="false" customHeight="true" outlineLevel="0" collapsed="false">
      <c r="A125" s="21" t="n">
        <f aca="false">A124+1</f>
        <v>117</v>
      </c>
      <c r="B125" s="16"/>
      <c r="C125" s="17" t="n">
        <f aca="false">SUM(D125:G125)</f>
        <v>0</v>
      </c>
      <c r="D125" s="18"/>
      <c r="E125" s="19"/>
      <c r="F125" s="19"/>
      <c r="G125" s="20"/>
    </row>
    <row r="126" customFormat="false" ht="15" hidden="false" customHeight="true" outlineLevel="0" collapsed="false">
      <c r="A126" s="21" t="n">
        <f aca="false">A125+1</f>
        <v>118</v>
      </c>
      <c r="B126" s="16"/>
      <c r="C126" s="17" t="n">
        <f aca="false">SUM(D126:G126)</f>
        <v>0</v>
      </c>
      <c r="D126" s="18"/>
      <c r="E126" s="19"/>
      <c r="F126" s="19"/>
      <c r="G126" s="20"/>
      <c r="L126" s="26"/>
    </row>
    <row r="127" customFormat="false" ht="15" hidden="false" customHeight="true" outlineLevel="0" collapsed="false">
      <c r="A127" s="21" t="n">
        <f aca="false">A126+1</f>
        <v>119</v>
      </c>
      <c r="B127" s="16"/>
      <c r="C127" s="17" t="n">
        <f aca="false">SUM(D127:G127)</f>
        <v>0</v>
      </c>
      <c r="D127" s="18"/>
      <c r="E127" s="19"/>
      <c r="F127" s="19"/>
      <c r="G127" s="20"/>
    </row>
    <row r="128" customFormat="false" ht="15" hidden="false" customHeight="true" outlineLevel="0" collapsed="false">
      <c r="A128" s="21" t="n">
        <f aca="false">A127+1</f>
        <v>120</v>
      </c>
      <c r="B128" s="16"/>
      <c r="C128" s="17" t="n">
        <f aca="false">SUM(D128:G128)</f>
        <v>0</v>
      </c>
      <c r="D128" s="18"/>
      <c r="E128" s="19"/>
      <c r="F128" s="19"/>
      <c r="G128" s="20"/>
    </row>
    <row r="129" customFormat="false" ht="13.8" hidden="false" customHeight="false" outlineLevel="0" collapsed="false">
      <c r="A129" s="64" t="s">
        <v>13</v>
      </c>
      <c r="B129" s="64"/>
      <c r="C129" s="28" t="n">
        <f aca="false">SUM(C9:C128)</f>
        <v>203.31</v>
      </c>
      <c r="D129" s="29" t="n">
        <f aca="false">SUM(D9:D128)</f>
        <v>0</v>
      </c>
      <c r="E129" s="29" t="n">
        <f aca="false">SUM(E9:E128)</f>
        <v>17.11</v>
      </c>
      <c r="F129" s="29" t="n">
        <f aca="false">SUM(F9:F128)</f>
        <v>186.2</v>
      </c>
      <c r="G129" s="29" t="n">
        <f aca="false">SUM(G9:G128)</f>
        <v>0</v>
      </c>
    </row>
    <row r="130" customFormat="false" ht="13.8" hidden="false" customHeight="false" outlineLevel="0" collapsed="false">
      <c r="C130" s="26"/>
    </row>
    <row r="131" customFormat="false" ht="13.8" hidden="false" customHeight="false" outlineLevel="0" collapsed="false">
      <c r="C131" s="31"/>
    </row>
    <row r="132" customFormat="false" ht="13.8" hidden="false" customHeight="false" outlineLevel="0" collapsed="false">
      <c r="C132" s="71" t="n">
        <f aca="false">C131-C129</f>
        <v>-203.31</v>
      </c>
      <c r="D132" s="80"/>
    </row>
    <row r="133" customFormat="false" ht="13.8" hidden="false" customHeight="false" outlineLevel="0" collapsed="false">
      <c r="C133" s="31"/>
    </row>
    <row r="134" customFormat="false" ht="13.8" hidden="false" customHeight="false" outlineLevel="0" collapsed="false">
      <c r="B134" s="35"/>
      <c r="C134" s="35"/>
      <c r="D134" s="35"/>
      <c r="F134" s="35"/>
    </row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201" customFormat="false" ht="13.8" hidden="false" customHeight="false" outlineLevel="0" collapsed="false"/>
    <row r="202" customFormat="false" ht="13.8" hidden="false" customHeight="false" outlineLevel="0" collapsed="false"/>
    <row r="203" customFormat="false" ht="13.8" hidden="false" customHeight="false" outlineLevel="0" collapsed="false"/>
    <row r="204" customFormat="false" ht="13.8" hidden="false" customHeight="false" outlineLevel="0" collapsed="false"/>
    <row r="205" customFormat="false" ht="13.8" hidden="false" customHeight="false" outlineLevel="0" collapsed="false"/>
    <row r="206" customFormat="false" ht="13.8" hidden="false" customHeight="false" outlineLevel="0" collapsed="false"/>
    <row r="207" customFormat="false" ht="13.8" hidden="false" customHeight="false" outlineLevel="0" collapsed="false"/>
    <row r="208" customFormat="false" ht="13.8" hidden="false" customHeight="false" outlineLevel="0" collapsed="false"/>
    <row r="209" customFormat="false" ht="13.8" hidden="false" customHeight="false" outlineLevel="0" collapsed="false"/>
    <row r="210" customFormat="false" ht="13.8" hidden="false" customHeight="false" outlineLevel="0" collapsed="false"/>
    <row r="211" customFormat="false" ht="13.8" hidden="false" customHeight="false" outlineLevel="0" collapsed="false"/>
    <row r="212" customFormat="false" ht="13.8" hidden="false" customHeight="false" outlineLevel="0" collapsed="false"/>
    <row r="213" customFormat="false" ht="13.8" hidden="false" customHeight="false" outlineLevel="0" collapsed="false"/>
    <row r="214" customFormat="false" ht="13.8" hidden="false" customHeight="false" outlineLevel="0" collapsed="false"/>
    <row r="215" customFormat="false" ht="13.8" hidden="false" customHeight="false" outlineLevel="0" collapsed="false"/>
    <row r="216" customFormat="false" ht="13.8" hidden="false" customHeight="false" outlineLevel="0" collapsed="false"/>
    <row r="217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  <row r="247" customFormat="false" ht="13.8" hidden="false" customHeight="false" outlineLevel="0" collapsed="false"/>
    <row r="248" customFormat="false" ht="13.8" hidden="false" customHeight="false" outlineLevel="0" collapsed="false"/>
    <row r="249" customFormat="false" ht="13.8" hidden="false" customHeight="false" outlineLevel="0" collapsed="false"/>
    <row r="250" customFormat="false" ht="13.8" hidden="false" customHeight="false" outlineLevel="0" collapsed="false"/>
    <row r="251" customFormat="false" ht="13.8" hidden="false" customHeight="false" outlineLevel="0" collapsed="false"/>
    <row r="252" customFormat="false" ht="13.8" hidden="false" customHeight="false" outlineLevel="0" collapsed="false"/>
    <row r="253" customFormat="false" ht="13.8" hidden="false" customHeight="false" outlineLevel="0" collapsed="false"/>
    <row r="254" customFormat="false" ht="13.8" hidden="false" customHeight="false" outlineLevel="0" collapsed="false"/>
    <row r="255" customFormat="false" ht="13.8" hidden="false" customHeight="false" outlineLevel="0" collapsed="false"/>
    <row r="256" customFormat="false" ht="13.8" hidden="false" customHeight="false" outlineLevel="0" collapsed="false"/>
    <row r="257" customFormat="false" ht="13.8" hidden="false" customHeight="false" outlineLevel="0" collapsed="false"/>
    <row r="258" customFormat="false" ht="13.8" hidden="false" customHeight="false" outlineLevel="0" collapsed="false"/>
    <row r="259" customFormat="false" ht="13.8" hidden="false" customHeight="false" outlineLevel="0" collapsed="false"/>
    <row r="260" customFormat="false" ht="13.8" hidden="false" customHeight="false" outlineLevel="0" collapsed="false"/>
    <row r="261" customFormat="false" ht="13.8" hidden="false" customHeight="false" outlineLevel="0" collapsed="false"/>
    <row r="262" customFormat="false" ht="13.8" hidden="false" customHeight="false" outlineLevel="0" collapsed="false"/>
    <row r="263" customFormat="false" ht="13.8" hidden="false" customHeight="false" outlineLevel="0" collapsed="false"/>
    <row r="264" customFormat="false" ht="13.8" hidden="false" customHeight="false" outlineLevel="0" collapsed="false"/>
    <row r="265" customFormat="false" ht="13.8" hidden="false" customHeight="false" outlineLevel="0" collapsed="false"/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  <row r="271" customFormat="false" ht="13.8" hidden="false" customHeight="false" outlineLevel="0" collapsed="false"/>
    <row r="272" customFormat="false" ht="13.8" hidden="false" customHeight="false" outlineLevel="0" collapsed="false"/>
    <row r="273" customFormat="false" ht="13.8" hidden="false" customHeight="false" outlineLevel="0" collapsed="false"/>
    <row r="274" customFormat="false" ht="13.8" hidden="false" customHeight="false" outlineLevel="0" collapsed="false"/>
    <row r="275" customFormat="false" ht="13.8" hidden="false" customHeight="false" outlineLevel="0" collapsed="false"/>
    <row r="276" customFormat="false" ht="13.8" hidden="false" customHeight="false" outlineLevel="0" collapsed="false"/>
    <row r="277" customFormat="false" ht="13.8" hidden="false" customHeight="false" outlineLevel="0" collapsed="false"/>
    <row r="278" customFormat="false" ht="13.8" hidden="false" customHeight="false" outlineLevel="0" collapsed="false"/>
    <row r="279" customFormat="false" ht="13.8" hidden="false" customHeight="false" outlineLevel="0" collapsed="false"/>
    <row r="280" customFormat="false" ht="13.8" hidden="false" customHeight="false" outlineLevel="0" collapsed="false"/>
    <row r="281" customFormat="false" ht="13.8" hidden="false" customHeight="false" outlineLevel="0" collapsed="false"/>
    <row r="282" customFormat="false" ht="13.8" hidden="false" customHeight="false" outlineLevel="0" collapsed="false"/>
    <row r="283" customFormat="false" ht="13.8" hidden="false" customHeight="false" outlineLevel="0" collapsed="false"/>
    <row r="284" customFormat="false" ht="13.8" hidden="false" customHeight="false" outlineLevel="0" collapsed="false"/>
    <row r="285" customFormat="false" ht="13.8" hidden="false" customHeight="false" outlineLevel="0" collapsed="false"/>
    <row r="286" customFormat="false" ht="13.8" hidden="false" customHeight="false" outlineLevel="0" collapsed="false"/>
    <row r="287" customFormat="false" ht="13.8" hidden="false" customHeight="false" outlineLevel="0" collapsed="false"/>
    <row r="288" customFormat="false" ht="13.8" hidden="false" customHeight="false" outlineLevel="0" collapsed="false"/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  <row r="294" customFormat="false" ht="13.8" hidden="false" customHeight="false" outlineLevel="0" collapsed="false"/>
    <row r="295" customFormat="false" ht="13.8" hidden="false" customHeight="false" outlineLevel="0" collapsed="false"/>
    <row r="296" customFormat="false" ht="13.8" hidden="false" customHeight="false" outlineLevel="0" collapsed="false"/>
    <row r="297" customFormat="false" ht="13.8" hidden="false" customHeight="false" outlineLevel="0" collapsed="false"/>
    <row r="298" customFormat="false" ht="13.8" hidden="false" customHeight="false" outlineLevel="0" collapsed="false"/>
    <row r="299" customFormat="false" ht="13.8" hidden="false" customHeight="false" outlineLevel="0" collapsed="false"/>
    <row r="300" customFormat="false" ht="13.8" hidden="false" customHeight="false" outlineLevel="0" collapsed="false"/>
    <row r="301" customFormat="false" ht="13.8" hidden="false" customHeight="false" outlineLevel="0" collapsed="false"/>
    <row r="302" customFormat="false" ht="13.8" hidden="false" customHeight="false" outlineLevel="0" collapsed="false"/>
    <row r="303" customFormat="false" ht="13.8" hidden="false" customHeight="false" outlineLevel="0" collapsed="false"/>
    <row r="304" customFormat="false" ht="13.8" hidden="false" customHeight="false" outlineLevel="0" collapsed="false"/>
    <row r="305" customFormat="false" ht="13.8" hidden="false" customHeight="false" outlineLevel="0" collapsed="false"/>
    <row r="306" customFormat="false" ht="13.8" hidden="false" customHeight="false" outlineLevel="0" collapsed="false"/>
    <row r="307" customFormat="false" ht="13.8" hidden="false" customHeight="false" outlineLevel="0" collapsed="false"/>
    <row r="308" customFormat="false" ht="13.8" hidden="false" customHeight="false" outlineLevel="0" collapsed="false"/>
    <row r="309" customFormat="false" ht="13.8" hidden="false" customHeight="false" outlineLevel="0" collapsed="false"/>
    <row r="310" customFormat="false" ht="13.8" hidden="false" customHeight="false" outlineLevel="0" collapsed="false"/>
    <row r="311" customFormat="false" ht="13.8" hidden="false" customHeight="false" outlineLevel="0" collapsed="false"/>
    <row r="312" customFormat="false" ht="13.8" hidden="false" customHeight="false" outlineLevel="0" collapsed="false"/>
    <row r="313" customFormat="false" ht="13.8" hidden="false" customHeight="false" outlineLevel="0" collapsed="false"/>
    <row r="314" customFormat="false" ht="13.8" hidden="false" customHeight="false" outlineLevel="0" collapsed="false"/>
    <row r="315" customFormat="false" ht="13.8" hidden="false" customHeight="false" outlineLevel="0" collapsed="false"/>
    <row r="316" customFormat="false" ht="13.8" hidden="false" customHeight="false" outlineLevel="0" collapsed="false"/>
    <row r="317" customFormat="false" ht="13.8" hidden="false" customHeight="false" outlineLevel="0" collapsed="false"/>
    <row r="318" customFormat="false" ht="13.8" hidden="false" customHeight="false" outlineLevel="0" collapsed="false"/>
    <row r="319" customFormat="false" ht="13.8" hidden="false" customHeight="false" outlineLevel="0" collapsed="false"/>
    <row r="320" customFormat="false" ht="13.8" hidden="false" customHeight="false" outlineLevel="0" collapsed="false"/>
    <row r="321" customFormat="false" ht="13.8" hidden="false" customHeight="false" outlineLevel="0" collapsed="false"/>
    <row r="322" customFormat="false" ht="13.8" hidden="false" customHeight="false" outlineLevel="0" collapsed="false"/>
    <row r="323" customFormat="false" ht="13.8" hidden="false" customHeight="false" outlineLevel="0" collapsed="false"/>
    <row r="324" customFormat="false" ht="13.8" hidden="false" customHeight="false" outlineLevel="0" collapsed="false"/>
    <row r="325" customFormat="false" ht="13.8" hidden="false" customHeight="false" outlineLevel="0" collapsed="false"/>
    <row r="326" customFormat="false" ht="13.8" hidden="false" customHeight="false" outlineLevel="0" collapsed="false"/>
    <row r="327" customFormat="false" ht="13.8" hidden="false" customHeight="false" outlineLevel="0" collapsed="false"/>
    <row r="328" customFormat="false" ht="13.8" hidden="false" customHeight="false" outlineLevel="0" collapsed="false"/>
    <row r="329" customFormat="false" ht="13.8" hidden="false" customHeight="false" outlineLevel="0" collapsed="false"/>
    <row r="330" customFormat="false" ht="13.8" hidden="false" customHeight="false" outlineLevel="0" collapsed="false"/>
    <row r="331" customFormat="false" ht="13.8" hidden="false" customHeight="false" outlineLevel="0" collapsed="false"/>
    <row r="332" customFormat="false" ht="13.8" hidden="false" customHeight="false" outlineLevel="0" collapsed="false"/>
    <row r="333" customFormat="false" ht="13.8" hidden="false" customHeight="false" outlineLevel="0" collapsed="false"/>
    <row r="334" customFormat="false" ht="13.8" hidden="false" customHeight="false" outlineLevel="0" collapsed="false"/>
    <row r="335" customFormat="false" ht="13.8" hidden="false" customHeight="false" outlineLevel="0" collapsed="false"/>
    <row r="336" customFormat="false" ht="13.8" hidden="false" customHeight="false" outlineLevel="0" collapsed="false"/>
  </sheetData>
  <mergeCells count="7">
    <mergeCell ref="A2:G2"/>
    <mergeCell ref="A3:G3"/>
    <mergeCell ref="A4:G4"/>
    <mergeCell ref="A6:A7"/>
    <mergeCell ref="B6:B7"/>
    <mergeCell ref="C6:C7"/>
    <mergeCell ref="D6:G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Q14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8" activePane="bottomLeft" state="frozen"/>
      <selection pane="topLeft" activeCell="A1" activeCellId="0" sqref="A1"/>
      <selection pane="bottomLeft" activeCell="N11" activeCellId="0" sqref="N11"/>
    </sheetView>
  </sheetViews>
  <sheetFormatPr defaultColWidth="9.1484375" defaultRowHeight="15" zeroHeight="false" outlineLevelRow="0" outlineLevelCol="0"/>
  <cols>
    <col collapsed="false" customWidth="true" hidden="false" outlineLevel="0" max="1" min="1" style="35" width="4.57"/>
    <col collapsed="false" customWidth="true" hidden="false" outlineLevel="0" max="2" min="2" style="1" width="28.42"/>
    <col collapsed="false" customWidth="true" hidden="false" outlineLevel="0" max="3" min="3" style="35" width="10"/>
    <col collapsed="false" customWidth="true" hidden="false" outlineLevel="0" max="4" min="4" style="35" width="9.42"/>
    <col collapsed="false" customWidth="true" hidden="false" outlineLevel="0" max="5" min="5" style="35" width="10.58"/>
    <col collapsed="false" customWidth="true" hidden="false" outlineLevel="0" max="6" min="6" style="35" width="10.29"/>
    <col collapsed="false" customWidth="true" hidden="false" outlineLevel="0" max="7" min="7" style="35" width="10.71"/>
    <col collapsed="false" customWidth="true" hidden="false" outlineLevel="0" max="8" min="8" style="35" width="6.71"/>
    <col collapsed="false" customWidth="true" hidden="false" outlineLevel="0" max="12" min="9" style="35" width="5.7"/>
    <col collapsed="false" customWidth="true" hidden="false" outlineLevel="0" max="13" min="13" style="35" width="6.01"/>
    <col collapsed="false" customWidth="true" hidden="false" outlineLevel="0" max="14" min="14" style="35" width="5.7"/>
    <col collapsed="false" customWidth="true" hidden="false" outlineLevel="0" max="16" min="15" style="35" width="5.57"/>
    <col collapsed="false" customWidth="true" hidden="false" outlineLevel="0" max="17" min="17" style="35" width="6.01"/>
    <col collapsed="false" customWidth="true" hidden="false" outlineLevel="0" max="18" min="18" style="35" width="6.15"/>
    <col collapsed="false" customWidth="true" hidden="false" outlineLevel="0" max="19" min="19" style="35" width="6.42"/>
    <col collapsed="false" customWidth="false" hidden="false" outlineLevel="0" max="1024" min="20" style="35" width="9.13"/>
  </cols>
  <sheetData>
    <row r="2" customFormat="false" ht="15" hidden="false" customHeight="false" outlineLevel="0" collapsed="false">
      <c r="A2" s="37" t="s">
        <v>39</v>
      </c>
      <c r="B2" s="37"/>
      <c r="C2" s="37"/>
      <c r="D2" s="37"/>
      <c r="E2" s="37"/>
      <c r="F2" s="37"/>
      <c r="G2" s="37"/>
    </row>
    <row r="3" s="40" customFormat="true" ht="14.25" hidden="false" customHeight="false" outlineLevel="0" collapsed="false">
      <c r="A3" s="5" t="s">
        <v>25</v>
      </c>
      <c r="B3" s="5"/>
      <c r="C3" s="5"/>
      <c r="D3" s="5"/>
      <c r="E3" s="5"/>
      <c r="F3" s="5"/>
      <c r="G3" s="5"/>
      <c r="H3" s="83"/>
      <c r="I3" s="83"/>
      <c r="J3" s="83"/>
    </row>
    <row r="4" s="40" customFormat="true" ht="14.25" hidden="false" customHeight="false" outlineLevel="0" collapsed="false">
      <c r="A4" s="41" t="s">
        <v>40</v>
      </c>
      <c r="B4" s="41"/>
      <c r="C4" s="41"/>
      <c r="D4" s="41"/>
      <c r="E4" s="41"/>
      <c r="F4" s="41"/>
      <c r="G4" s="41"/>
      <c r="H4" s="42"/>
      <c r="I4" s="42"/>
      <c r="J4" s="42"/>
    </row>
    <row r="5" customFormat="false" ht="15" hidden="false" customHeight="false" outlineLevel="0" collapsed="false">
      <c r="G5" s="43" t="s">
        <v>3</v>
      </c>
      <c r="I5" s="35" t="s">
        <v>41</v>
      </c>
    </row>
    <row r="6" customFormat="false" ht="15" hidden="false" customHeight="true" outlineLevel="0" collapsed="false">
      <c r="A6" s="44" t="s">
        <v>4</v>
      </c>
      <c r="B6" s="7" t="s">
        <v>5</v>
      </c>
      <c r="C6" s="44" t="s">
        <v>42</v>
      </c>
      <c r="D6" s="47" t="s">
        <v>7</v>
      </c>
      <c r="E6" s="47"/>
      <c r="F6" s="47"/>
      <c r="G6" s="47"/>
    </row>
    <row r="7" customFormat="false" ht="48.75" hidden="false" customHeight="true" outlineLevel="0" collapsed="false">
      <c r="A7" s="44"/>
      <c r="B7" s="7"/>
      <c r="C7" s="44"/>
      <c r="D7" s="47" t="s">
        <v>10</v>
      </c>
      <c r="E7" s="44" t="s">
        <v>11</v>
      </c>
      <c r="F7" s="44" t="s">
        <v>12</v>
      </c>
      <c r="G7" s="44" t="s">
        <v>23</v>
      </c>
    </row>
    <row r="8" customFormat="false" ht="15" hidden="false" customHeight="false" outlineLevel="0" collapsed="false">
      <c r="A8" s="49" t="n">
        <v>1</v>
      </c>
      <c r="B8" s="12" t="n">
        <v>2</v>
      </c>
      <c r="C8" s="49" t="n">
        <v>3</v>
      </c>
      <c r="D8" s="47" t="n">
        <v>4</v>
      </c>
      <c r="E8" s="44" t="n">
        <v>5</v>
      </c>
      <c r="F8" s="44" t="n">
        <v>6</v>
      </c>
      <c r="G8" s="49" t="n">
        <v>7</v>
      </c>
    </row>
    <row r="9" customFormat="false" ht="15" hidden="false" customHeight="true" outlineLevel="0" collapsed="false">
      <c r="A9" s="51" t="n">
        <v>1</v>
      </c>
      <c r="B9" s="16"/>
      <c r="C9" s="84" t="n">
        <f aca="false">SUM(D9:G9)</f>
        <v>0</v>
      </c>
      <c r="D9" s="20"/>
      <c r="E9" s="19"/>
      <c r="F9" s="19"/>
      <c r="G9" s="84"/>
    </row>
    <row r="10" customFormat="false" ht="15" hidden="false" customHeight="true" outlineLevel="0" collapsed="false">
      <c r="A10" s="51" t="n">
        <f aca="false">A9+1</f>
        <v>2</v>
      </c>
      <c r="B10" s="16"/>
      <c r="C10" s="84" t="n">
        <f aca="false">SUM(D10:G10)</f>
        <v>0</v>
      </c>
      <c r="D10" s="20"/>
      <c r="E10" s="19"/>
      <c r="F10" s="19"/>
      <c r="G10" s="84"/>
    </row>
    <row r="11" customFormat="false" ht="15" hidden="false" customHeight="true" outlineLevel="0" collapsed="false">
      <c r="A11" s="51" t="n">
        <f aca="false">A10+1</f>
        <v>3</v>
      </c>
      <c r="B11" s="16"/>
      <c r="C11" s="84" t="n">
        <f aca="false">SUM(D11:G11)</f>
        <v>0</v>
      </c>
      <c r="D11" s="20"/>
      <c r="E11" s="19"/>
      <c r="F11" s="19"/>
      <c r="G11" s="84"/>
    </row>
    <row r="12" customFormat="false" ht="15" hidden="false" customHeight="true" outlineLevel="0" collapsed="false">
      <c r="A12" s="51" t="n">
        <f aca="false">A11+1</f>
        <v>4</v>
      </c>
      <c r="B12" s="16"/>
      <c r="C12" s="84" t="n">
        <f aca="false">SUM(D12:G12)</f>
        <v>0</v>
      </c>
      <c r="D12" s="20"/>
      <c r="E12" s="19"/>
      <c r="F12" s="19"/>
      <c r="G12" s="84"/>
    </row>
    <row r="13" customFormat="false" ht="15" hidden="false" customHeight="true" outlineLevel="0" collapsed="false">
      <c r="A13" s="51" t="n">
        <f aca="false">A12+1</f>
        <v>5</v>
      </c>
      <c r="B13" s="16"/>
      <c r="C13" s="84" t="n">
        <f aca="false">SUM(D13:G13)</f>
        <v>0</v>
      </c>
      <c r="D13" s="20"/>
      <c r="E13" s="19"/>
      <c r="F13" s="19"/>
      <c r="G13" s="84"/>
    </row>
    <row r="14" customFormat="false" ht="15" hidden="false" customHeight="true" outlineLevel="0" collapsed="false">
      <c r="A14" s="51" t="n">
        <f aca="false">A13+1</f>
        <v>6</v>
      </c>
      <c r="B14" s="16"/>
      <c r="C14" s="84" t="n">
        <f aca="false">SUM(D14:G14)</f>
        <v>0</v>
      </c>
      <c r="D14" s="20"/>
      <c r="E14" s="19"/>
      <c r="F14" s="19"/>
      <c r="G14" s="84"/>
    </row>
    <row r="15" customFormat="false" ht="15" hidden="false" customHeight="true" outlineLevel="0" collapsed="false">
      <c r="A15" s="51" t="n">
        <f aca="false">A14+1</f>
        <v>7</v>
      </c>
      <c r="B15" s="16"/>
      <c r="C15" s="84" t="n">
        <f aca="false">SUM(D15:G15)</f>
        <v>0</v>
      </c>
      <c r="D15" s="20"/>
      <c r="E15" s="19"/>
      <c r="F15" s="19"/>
      <c r="G15" s="84"/>
    </row>
    <row r="16" customFormat="false" ht="15" hidden="false" customHeight="true" outlineLevel="0" collapsed="false">
      <c r="A16" s="51" t="n">
        <f aca="false">A15+1</f>
        <v>8</v>
      </c>
      <c r="B16" s="16"/>
      <c r="C16" s="84" t="n">
        <f aca="false">SUM(D16:G16)</f>
        <v>0</v>
      </c>
      <c r="D16" s="20"/>
      <c r="E16" s="19"/>
      <c r="F16" s="19"/>
      <c r="G16" s="84"/>
    </row>
    <row r="17" customFormat="false" ht="15" hidden="false" customHeight="true" outlineLevel="0" collapsed="false">
      <c r="A17" s="51" t="n">
        <f aca="false">A16+1</f>
        <v>9</v>
      </c>
      <c r="B17" s="16"/>
      <c r="C17" s="84" t="n">
        <f aca="false">SUM(D17:G17)</f>
        <v>0</v>
      </c>
      <c r="D17" s="20"/>
      <c r="E17" s="19"/>
      <c r="F17" s="19"/>
      <c r="G17" s="84"/>
    </row>
    <row r="18" customFormat="false" ht="15" hidden="false" customHeight="true" outlineLevel="0" collapsed="false">
      <c r="A18" s="51" t="n">
        <f aca="false">A17+1</f>
        <v>10</v>
      </c>
      <c r="B18" s="16"/>
      <c r="C18" s="84" t="n">
        <f aca="false">SUM(D18:G18)</f>
        <v>0</v>
      </c>
      <c r="D18" s="20"/>
      <c r="E18" s="19"/>
      <c r="F18" s="19"/>
      <c r="G18" s="84"/>
    </row>
    <row r="19" customFormat="false" ht="15" hidden="false" customHeight="true" outlineLevel="0" collapsed="false">
      <c r="A19" s="51" t="n">
        <f aca="false">A18+1</f>
        <v>11</v>
      </c>
      <c r="B19" s="16"/>
      <c r="C19" s="84" t="n">
        <f aca="false">SUM(D19:G19)</f>
        <v>0</v>
      </c>
      <c r="D19" s="20"/>
      <c r="E19" s="19"/>
      <c r="F19" s="19"/>
      <c r="G19" s="84"/>
    </row>
    <row r="20" customFormat="false" ht="15" hidden="false" customHeight="true" outlineLevel="0" collapsed="false">
      <c r="A20" s="51" t="n">
        <f aca="false">A19+1</f>
        <v>12</v>
      </c>
      <c r="B20" s="16"/>
      <c r="C20" s="84" t="n">
        <f aca="false">SUM(D20:G20)</f>
        <v>0</v>
      </c>
      <c r="D20" s="20"/>
      <c r="E20" s="19"/>
      <c r="F20" s="19"/>
      <c r="G20" s="84"/>
    </row>
    <row r="21" customFormat="false" ht="15" hidden="false" customHeight="true" outlineLevel="0" collapsed="false">
      <c r="A21" s="51" t="n">
        <f aca="false">A20+1</f>
        <v>13</v>
      </c>
      <c r="B21" s="16"/>
      <c r="C21" s="84" t="n">
        <f aca="false">SUM(D21:G21)</f>
        <v>0</v>
      </c>
      <c r="D21" s="20"/>
      <c r="E21" s="19"/>
      <c r="F21" s="19"/>
      <c r="G21" s="84"/>
    </row>
    <row r="22" customFormat="false" ht="15" hidden="false" customHeight="true" outlineLevel="0" collapsed="false">
      <c r="A22" s="51" t="n">
        <f aca="false">A21+1</f>
        <v>14</v>
      </c>
      <c r="B22" s="16"/>
      <c r="C22" s="84" t="n">
        <f aca="false">SUM(D22:G22)</f>
        <v>0</v>
      </c>
      <c r="D22" s="20"/>
      <c r="E22" s="19"/>
      <c r="F22" s="19"/>
      <c r="G22" s="84"/>
    </row>
    <row r="23" customFormat="false" ht="15" hidden="false" customHeight="true" outlineLevel="0" collapsed="false">
      <c r="A23" s="51" t="n">
        <f aca="false">A22+1</f>
        <v>15</v>
      </c>
      <c r="B23" s="16"/>
      <c r="C23" s="84" t="n">
        <f aca="false">SUM(D23:G23)</f>
        <v>0</v>
      </c>
      <c r="D23" s="20"/>
      <c r="E23" s="19"/>
      <c r="F23" s="19"/>
      <c r="G23" s="84"/>
    </row>
    <row r="24" customFormat="false" ht="15" hidden="false" customHeight="true" outlineLevel="0" collapsed="false">
      <c r="A24" s="51" t="n">
        <f aca="false">A23+1</f>
        <v>16</v>
      </c>
      <c r="B24" s="16"/>
      <c r="C24" s="84" t="n">
        <f aca="false">SUM(D24:G24)</f>
        <v>0</v>
      </c>
      <c r="D24" s="20"/>
      <c r="E24" s="19"/>
      <c r="F24" s="19"/>
      <c r="G24" s="84"/>
    </row>
    <row r="25" customFormat="false" ht="15" hidden="false" customHeight="true" outlineLevel="0" collapsed="false">
      <c r="A25" s="51" t="n">
        <f aca="false">A24+1</f>
        <v>17</v>
      </c>
      <c r="B25" s="16"/>
      <c r="C25" s="84" t="n">
        <f aca="false">SUM(D25:G25)</f>
        <v>0</v>
      </c>
      <c r="D25" s="20"/>
      <c r="E25" s="19"/>
      <c r="F25" s="19"/>
      <c r="G25" s="84"/>
    </row>
    <row r="26" customFormat="false" ht="15" hidden="false" customHeight="true" outlineLevel="0" collapsed="false">
      <c r="A26" s="51" t="n">
        <f aca="false">A25+1</f>
        <v>18</v>
      </c>
      <c r="B26" s="16"/>
      <c r="C26" s="84" t="n">
        <f aca="false">SUM(D26:G26)</f>
        <v>0</v>
      </c>
      <c r="D26" s="20"/>
      <c r="E26" s="19"/>
      <c r="F26" s="19"/>
      <c r="G26" s="84"/>
    </row>
    <row r="27" customFormat="false" ht="15" hidden="false" customHeight="true" outlineLevel="0" collapsed="false">
      <c r="A27" s="51" t="n">
        <f aca="false">A26+1</f>
        <v>19</v>
      </c>
      <c r="B27" s="16"/>
      <c r="C27" s="84" t="n">
        <f aca="false">SUM(D27:G27)</f>
        <v>0</v>
      </c>
      <c r="D27" s="20"/>
      <c r="E27" s="19"/>
      <c r="F27" s="19"/>
      <c r="G27" s="84"/>
    </row>
    <row r="28" customFormat="false" ht="15" hidden="false" customHeight="true" outlineLevel="0" collapsed="false">
      <c r="A28" s="51" t="n">
        <f aca="false">A27+1</f>
        <v>20</v>
      </c>
      <c r="B28" s="16"/>
      <c r="C28" s="84" t="n">
        <f aca="false">SUM(D28:G28)</f>
        <v>0</v>
      </c>
      <c r="D28" s="20"/>
      <c r="E28" s="19"/>
      <c r="F28" s="19"/>
      <c r="G28" s="84"/>
    </row>
    <row r="29" customFormat="false" ht="15" hidden="false" customHeight="true" outlineLevel="0" collapsed="false">
      <c r="A29" s="51" t="n">
        <f aca="false">A28+1</f>
        <v>21</v>
      </c>
      <c r="B29" s="16"/>
      <c r="C29" s="84" t="n">
        <f aca="false">SUM(D29:G29)</f>
        <v>0</v>
      </c>
      <c r="D29" s="20"/>
      <c r="E29" s="19"/>
      <c r="F29" s="19"/>
      <c r="G29" s="84"/>
    </row>
    <row r="30" customFormat="false" ht="15" hidden="false" customHeight="true" outlineLevel="0" collapsed="false">
      <c r="A30" s="51" t="n">
        <f aca="false">A29+1</f>
        <v>22</v>
      </c>
      <c r="B30" s="16"/>
      <c r="C30" s="84" t="n">
        <f aca="false">SUM(D30:G30)</f>
        <v>0</v>
      </c>
      <c r="D30" s="20"/>
      <c r="E30" s="19"/>
      <c r="F30" s="19"/>
      <c r="G30" s="84"/>
    </row>
    <row r="31" customFormat="false" ht="15" hidden="false" customHeight="true" outlineLevel="0" collapsed="false">
      <c r="A31" s="51" t="n">
        <f aca="false">A30+1</f>
        <v>23</v>
      </c>
      <c r="B31" s="16"/>
      <c r="C31" s="84" t="n">
        <f aca="false">SUM(D31:G31)</f>
        <v>0</v>
      </c>
      <c r="D31" s="20"/>
      <c r="E31" s="19"/>
      <c r="F31" s="19"/>
      <c r="G31" s="84"/>
    </row>
    <row r="32" customFormat="false" ht="15" hidden="false" customHeight="true" outlineLevel="0" collapsed="false">
      <c r="A32" s="51" t="n">
        <f aca="false">A31+1</f>
        <v>24</v>
      </c>
      <c r="B32" s="16"/>
      <c r="C32" s="84" t="n">
        <f aca="false">SUM(D32:G32)</f>
        <v>0</v>
      </c>
      <c r="D32" s="20"/>
      <c r="E32" s="19"/>
      <c r="F32" s="19"/>
      <c r="G32" s="84"/>
    </row>
    <row r="33" customFormat="false" ht="15" hidden="false" customHeight="true" outlineLevel="0" collapsed="false">
      <c r="A33" s="51" t="n">
        <f aca="false">A32+1</f>
        <v>25</v>
      </c>
      <c r="B33" s="16"/>
      <c r="C33" s="84" t="n">
        <f aca="false">SUM(D33:G33)</f>
        <v>0</v>
      </c>
      <c r="D33" s="20"/>
      <c r="E33" s="19"/>
      <c r="F33" s="19"/>
      <c r="G33" s="84"/>
    </row>
    <row r="34" customFormat="false" ht="16.5" hidden="false" customHeight="true" outlineLevel="0" collapsed="false">
      <c r="A34" s="51" t="n">
        <f aca="false">A33+1</f>
        <v>26</v>
      </c>
      <c r="B34" s="16"/>
      <c r="C34" s="84" t="n">
        <f aca="false">SUM(D34:G34)</f>
        <v>0</v>
      </c>
      <c r="D34" s="20"/>
      <c r="E34" s="19"/>
      <c r="F34" s="19"/>
      <c r="G34" s="84"/>
    </row>
    <row r="35" customFormat="false" ht="15" hidden="false" customHeight="true" outlineLevel="0" collapsed="false">
      <c r="A35" s="51" t="n">
        <f aca="false">A34+1</f>
        <v>27</v>
      </c>
      <c r="B35" s="16"/>
      <c r="C35" s="84" t="n">
        <f aca="false">SUM(D35:G35)</f>
        <v>0</v>
      </c>
      <c r="D35" s="20"/>
      <c r="E35" s="19"/>
      <c r="F35" s="19"/>
      <c r="G35" s="84"/>
    </row>
    <row r="36" customFormat="false" ht="15" hidden="false" customHeight="true" outlineLevel="0" collapsed="false">
      <c r="A36" s="51" t="n">
        <f aca="false">A35+1</f>
        <v>28</v>
      </c>
      <c r="B36" s="16"/>
      <c r="C36" s="84" t="n">
        <f aca="false">SUM(D36:G36)</f>
        <v>0</v>
      </c>
      <c r="D36" s="20"/>
      <c r="E36" s="19"/>
      <c r="F36" s="19"/>
      <c r="G36" s="84"/>
    </row>
    <row r="37" customFormat="false" ht="15" hidden="false" customHeight="true" outlineLevel="0" collapsed="false">
      <c r="A37" s="51" t="n">
        <f aca="false">A36+1</f>
        <v>29</v>
      </c>
      <c r="B37" s="16"/>
      <c r="C37" s="84" t="n">
        <f aca="false">SUM(D37:G37)</f>
        <v>0</v>
      </c>
      <c r="D37" s="20"/>
      <c r="E37" s="19"/>
      <c r="F37" s="19"/>
      <c r="G37" s="84"/>
    </row>
    <row r="38" customFormat="false" ht="15" hidden="false" customHeight="true" outlineLevel="0" collapsed="false">
      <c r="A38" s="51" t="n">
        <f aca="false">A37+1</f>
        <v>30</v>
      </c>
      <c r="B38" s="16"/>
      <c r="C38" s="84" t="n">
        <f aca="false">SUM(D38:G38)</f>
        <v>0</v>
      </c>
      <c r="D38" s="20"/>
      <c r="E38" s="19"/>
      <c r="F38" s="19"/>
      <c r="G38" s="84"/>
    </row>
    <row r="39" customFormat="false" ht="15" hidden="false" customHeight="true" outlineLevel="0" collapsed="false">
      <c r="A39" s="51" t="n">
        <f aca="false">A38+1</f>
        <v>31</v>
      </c>
      <c r="B39" s="16"/>
      <c r="C39" s="84" t="n">
        <f aca="false">SUM(D39:G39)</f>
        <v>0</v>
      </c>
      <c r="D39" s="20"/>
      <c r="E39" s="19"/>
      <c r="F39" s="19"/>
      <c r="G39" s="84"/>
    </row>
    <row r="40" customFormat="false" ht="15" hidden="false" customHeight="true" outlineLevel="0" collapsed="false">
      <c r="A40" s="51" t="n">
        <f aca="false">A39+1</f>
        <v>32</v>
      </c>
      <c r="B40" s="16"/>
      <c r="C40" s="84" t="n">
        <f aca="false">SUM(D40:G40)</f>
        <v>0</v>
      </c>
      <c r="D40" s="20"/>
      <c r="E40" s="19"/>
      <c r="F40" s="19"/>
      <c r="G40" s="84"/>
    </row>
    <row r="41" customFormat="false" ht="15" hidden="false" customHeight="true" outlineLevel="0" collapsed="false">
      <c r="A41" s="51" t="n">
        <f aca="false">A40+1</f>
        <v>33</v>
      </c>
      <c r="B41" s="16"/>
      <c r="C41" s="84" t="n">
        <f aca="false">SUM(D41:G41)</f>
        <v>0</v>
      </c>
      <c r="D41" s="20"/>
      <c r="E41" s="19"/>
      <c r="F41" s="19"/>
      <c r="G41" s="84"/>
    </row>
    <row r="42" customFormat="false" ht="15" hidden="false" customHeight="true" outlineLevel="0" collapsed="false">
      <c r="A42" s="51" t="n">
        <f aca="false">A41+1</f>
        <v>34</v>
      </c>
      <c r="B42" s="16"/>
      <c r="C42" s="84" t="n">
        <f aca="false">SUM(D42:G42)</f>
        <v>0</v>
      </c>
      <c r="D42" s="20"/>
      <c r="E42" s="19"/>
      <c r="F42" s="19"/>
      <c r="G42" s="84"/>
    </row>
    <row r="43" customFormat="false" ht="15" hidden="false" customHeight="true" outlineLevel="0" collapsed="false">
      <c r="A43" s="51" t="n">
        <f aca="false">A42+1</f>
        <v>35</v>
      </c>
      <c r="B43" s="16"/>
      <c r="C43" s="84" t="n">
        <f aca="false">SUM(D43:G43)</f>
        <v>0</v>
      </c>
      <c r="D43" s="20"/>
      <c r="E43" s="19"/>
      <c r="F43" s="19"/>
      <c r="G43" s="84"/>
    </row>
    <row r="44" customFormat="false" ht="15" hidden="false" customHeight="true" outlineLevel="0" collapsed="false">
      <c r="A44" s="51" t="n">
        <f aca="false">A43+1</f>
        <v>36</v>
      </c>
      <c r="B44" s="16"/>
      <c r="C44" s="84" t="n">
        <f aca="false">SUM(D44:G44)</f>
        <v>0</v>
      </c>
      <c r="D44" s="20"/>
      <c r="E44" s="19"/>
      <c r="F44" s="19"/>
      <c r="G44" s="84"/>
    </row>
    <row r="45" customFormat="false" ht="15" hidden="false" customHeight="true" outlineLevel="0" collapsed="false">
      <c r="A45" s="51" t="n">
        <f aca="false">A44+1</f>
        <v>37</v>
      </c>
      <c r="B45" s="16"/>
      <c r="C45" s="84" t="n">
        <f aca="false">SUM(D45:G45)</f>
        <v>0</v>
      </c>
      <c r="D45" s="20"/>
      <c r="E45" s="19"/>
      <c r="F45" s="19"/>
      <c r="G45" s="84"/>
    </row>
    <row r="46" customFormat="false" ht="15" hidden="false" customHeight="true" outlineLevel="0" collapsed="false">
      <c r="A46" s="51" t="n">
        <f aca="false">A45+1</f>
        <v>38</v>
      </c>
      <c r="B46" s="16"/>
      <c r="C46" s="84" t="n">
        <f aca="false">SUM(D46:G46)</f>
        <v>0</v>
      </c>
      <c r="D46" s="20"/>
      <c r="E46" s="19"/>
      <c r="F46" s="19"/>
      <c r="G46" s="84"/>
    </row>
    <row r="47" customFormat="false" ht="15" hidden="false" customHeight="true" outlineLevel="0" collapsed="false">
      <c r="A47" s="51" t="n">
        <f aca="false">A46+1</f>
        <v>39</v>
      </c>
      <c r="B47" s="16"/>
      <c r="C47" s="84" t="n">
        <f aca="false">SUM(D47:G47)</f>
        <v>0</v>
      </c>
      <c r="D47" s="20"/>
      <c r="E47" s="19"/>
      <c r="F47" s="19"/>
      <c r="G47" s="84"/>
    </row>
    <row r="48" customFormat="false" ht="15" hidden="false" customHeight="true" outlineLevel="0" collapsed="false">
      <c r="A48" s="51" t="n">
        <f aca="false">A47+1</f>
        <v>40</v>
      </c>
      <c r="B48" s="16"/>
      <c r="C48" s="84" t="n">
        <f aca="false">SUM(D48:G48)</f>
        <v>0</v>
      </c>
      <c r="D48" s="20"/>
      <c r="E48" s="19"/>
      <c r="F48" s="19"/>
      <c r="G48" s="84"/>
    </row>
    <row r="49" customFormat="false" ht="15" hidden="false" customHeight="true" outlineLevel="0" collapsed="false">
      <c r="A49" s="51" t="n">
        <f aca="false">A48+1</f>
        <v>41</v>
      </c>
      <c r="B49" s="16"/>
      <c r="C49" s="84" t="n">
        <f aca="false">SUM(D49:G49)</f>
        <v>0</v>
      </c>
      <c r="D49" s="20"/>
      <c r="E49" s="19"/>
      <c r="F49" s="19"/>
      <c r="G49" s="84"/>
    </row>
    <row r="50" customFormat="false" ht="15" hidden="false" customHeight="true" outlineLevel="0" collapsed="false">
      <c r="A50" s="51" t="n">
        <f aca="false">A49+1</f>
        <v>42</v>
      </c>
      <c r="B50" s="16"/>
      <c r="C50" s="84" t="n">
        <f aca="false">SUM(D50:G50)</f>
        <v>13.23</v>
      </c>
      <c r="D50" s="98"/>
      <c r="E50" s="19"/>
      <c r="F50" s="95" t="n">
        <f aca="false">0.98+12.25</f>
        <v>13.23</v>
      </c>
      <c r="G50" s="84"/>
      <c r="H50" s="35" t="n">
        <f aca="false">0.14+0.02+0.25</f>
        <v>0.41</v>
      </c>
      <c r="J50" s="52"/>
      <c r="K50" s="52"/>
      <c r="L50" s="52"/>
    </row>
    <row r="51" customFormat="false" ht="15" hidden="false" customHeight="true" outlineLevel="0" collapsed="false">
      <c r="A51" s="51" t="n">
        <f aca="false">A50+1</f>
        <v>43</v>
      </c>
      <c r="B51" s="16"/>
      <c r="C51" s="84" t="n">
        <f aca="false">SUM(D51:G51)</f>
        <v>0</v>
      </c>
      <c r="D51" s="20"/>
      <c r="E51" s="19"/>
      <c r="F51" s="19"/>
      <c r="G51" s="84"/>
    </row>
    <row r="52" customFormat="false" ht="15" hidden="false" customHeight="true" outlineLevel="0" collapsed="false">
      <c r="A52" s="51" t="n">
        <f aca="false">A51+1</f>
        <v>44</v>
      </c>
      <c r="B52" s="16"/>
      <c r="C52" s="84" t="n">
        <f aca="false">SUM(D52:G52)</f>
        <v>0</v>
      </c>
      <c r="D52" s="20"/>
      <c r="E52" s="19"/>
      <c r="F52" s="19"/>
      <c r="G52" s="84"/>
    </row>
    <row r="53" customFormat="false" ht="15" hidden="false" customHeight="true" outlineLevel="0" collapsed="false">
      <c r="A53" s="51" t="n">
        <f aca="false">A52+1</f>
        <v>45</v>
      </c>
      <c r="B53" s="16"/>
      <c r="C53" s="84" t="n">
        <f aca="false">SUM(D53:G53)</f>
        <v>0</v>
      </c>
      <c r="D53" s="20"/>
      <c r="E53" s="19"/>
      <c r="F53" s="19"/>
      <c r="G53" s="84"/>
    </row>
    <row r="54" customFormat="false" ht="15" hidden="false" customHeight="true" outlineLevel="0" collapsed="false">
      <c r="A54" s="51" t="n">
        <f aca="false">A53+1</f>
        <v>46</v>
      </c>
      <c r="B54" s="16"/>
      <c r="C54" s="84" t="n">
        <f aca="false">SUM(D54:G54)</f>
        <v>0</v>
      </c>
      <c r="D54" s="20"/>
      <c r="E54" s="19"/>
      <c r="F54" s="19"/>
      <c r="G54" s="84"/>
    </row>
    <row r="55" customFormat="false" ht="15" hidden="false" customHeight="true" outlineLevel="0" collapsed="false">
      <c r="A55" s="51" t="n">
        <f aca="false">A54+1</f>
        <v>47</v>
      </c>
      <c r="B55" s="16"/>
      <c r="C55" s="84" t="n">
        <f aca="false">SUM(D55:G55)</f>
        <v>0</v>
      </c>
      <c r="D55" s="20"/>
      <c r="E55" s="19"/>
      <c r="F55" s="19"/>
      <c r="G55" s="84"/>
    </row>
    <row r="56" customFormat="false" ht="15" hidden="false" customHeight="true" outlineLevel="0" collapsed="false">
      <c r="A56" s="51" t="n">
        <f aca="false">A55+1</f>
        <v>48</v>
      </c>
      <c r="B56" s="16"/>
      <c r="C56" s="84" t="n">
        <f aca="false">SUM(D56:G56)</f>
        <v>0</v>
      </c>
      <c r="D56" s="20"/>
      <c r="E56" s="19"/>
      <c r="F56" s="19"/>
      <c r="G56" s="84"/>
    </row>
    <row r="57" customFormat="false" ht="15" hidden="false" customHeight="true" outlineLevel="0" collapsed="false">
      <c r="A57" s="51" t="n">
        <f aca="false">A56+1</f>
        <v>49</v>
      </c>
      <c r="B57" s="16"/>
      <c r="C57" s="84" t="n">
        <f aca="false">SUM(D57:G57)</f>
        <v>0</v>
      </c>
      <c r="D57" s="20"/>
      <c r="E57" s="19"/>
      <c r="F57" s="19"/>
      <c r="G57" s="84"/>
    </row>
    <row r="58" customFormat="false" ht="15" hidden="false" customHeight="true" outlineLevel="0" collapsed="false">
      <c r="A58" s="51" t="n">
        <f aca="false">A57+1</f>
        <v>50</v>
      </c>
      <c r="B58" s="16"/>
      <c r="C58" s="84" t="n">
        <f aca="false">SUM(D58:G58)</f>
        <v>0</v>
      </c>
      <c r="D58" s="20"/>
      <c r="E58" s="19"/>
      <c r="F58" s="19"/>
      <c r="G58" s="84"/>
      <c r="K58" s="99"/>
      <c r="L58" s="99"/>
      <c r="M58" s="99"/>
      <c r="N58" s="99"/>
      <c r="O58" s="99"/>
      <c r="P58" s="99"/>
      <c r="Q58" s="99"/>
    </row>
    <row r="59" customFormat="false" ht="15" hidden="false" customHeight="true" outlineLevel="0" collapsed="false">
      <c r="A59" s="51" t="n">
        <f aca="false">A58+1</f>
        <v>51</v>
      </c>
      <c r="B59" s="16"/>
      <c r="C59" s="84" t="n">
        <f aca="false">SUM(D59:G59)</f>
        <v>0</v>
      </c>
      <c r="D59" s="20"/>
      <c r="E59" s="19"/>
      <c r="F59" s="19"/>
      <c r="G59" s="84"/>
      <c r="K59" s="99"/>
      <c r="L59" s="99"/>
      <c r="M59" s="99"/>
      <c r="N59" s="99"/>
      <c r="O59" s="99"/>
      <c r="P59" s="99"/>
      <c r="Q59" s="99"/>
    </row>
    <row r="60" customFormat="false" ht="15" hidden="false" customHeight="true" outlineLevel="0" collapsed="false">
      <c r="A60" s="51" t="n">
        <f aca="false">A59+1</f>
        <v>52</v>
      </c>
      <c r="B60" s="16"/>
      <c r="C60" s="84" t="n">
        <f aca="false">SUM(D60:G60)</f>
        <v>0</v>
      </c>
      <c r="D60" s="20"/>
      <c r="E60" s="19"/>
      <c r="F60" s="19"/>
      <c r="G60" s="84"/>
    </row>
    <row r="61" customFormat="false" ht="15" hidden="false" customHeight="true" outlineLevel="0" collapsed="false">
      <c r="A61" s="51" t="n">
        <f aca="false">A60+1</f>
        <v>53</v>
      </c>
      <c r="B61" s="16"/>
      <c r="C61" s="84" t="n">
        <f aca="false">SUM(D61:G61)</f>
        <v>0</v>
      </c>
      <c r="D61" s="20"/>
      <c r="E61" s="19"/>
      <c r="F61" s="19"/>
      <c r="G61" s="84"/>
    </row>
    <row r="62" customFormat="false" ht="15" hidden="false" customHeight="true" outlineLevel="0" collapsed="false">
      <c r="A62" s="51" t="n">
        <f aca="false">A61+1</f>
        <v>54</v>
      </c>
      <c r="B62" s="16"/>
      <c r="C62" s="84" t="n">
        <f aca="false">SUM(D62:G62)</f>
        <v>0</v>
      </c>
      <c r="D62" s="20"/>
      <c r="E62" s="19"/>
      <c r="F62" s="19"/>
      <c r="G62" s="84"/>
    </row>
    <row r="63" customFormat="false" ht="15" hidden="false" customHeight="true" outlineLevel="0" collapsed="false">
      <c r="A63" s="51" t="n">
        <f aca="false">A62+1</f>
        <v>55</v>
      </c>
      <c r="B63" s="16"/>
      <c r="C63" s="84" t="n">
        <f aca="false">SUM(D63:G63)</f>
        <v>0</v>
      </c>
      <c r="D63" s="20"/>
      <c r="E63" s="19"/>
      <c r="F63" s="19"/>
      <c r="G63" s="84"/>
    </row>
    <row r="64" customFormat="false" ht="15" hidden="false" customHeight="true" outlineLevel="0" collapsed="false">
      <c r="A64" s="51" t="n">
        <f aca="false">A63+1</f>
        <v>56</v>
      </c>
      <c r="B64" s="16"/>
      <c r="C64" s="84" t="n">
        <f aca="false">SUM(D64:G64)</f>
        <v>0</v>
      </c>
      <c r="D64" s="20"/>
      <c r="E64" s="19"/>
      <c r="F64" s="19"/>
      <c r="G64" s="84"/>
    </row>
    <row r="65" customFormat="false" ht="15" hidden="false" customHeight="true" outlineLevel="0" collapsed="false">
      <c r="A65" s="51" t="n">
        <f aca="false">A64+1</f>
        <v>57</v>
      </c>
      <c r="B65" s="16"/>
      <c r="C65" s="84" t="n">
        <f aca="false">SUM(D65:G65)</f>
        <v>0</v>
      </c>
      <c r="D65" s="20"/>
      <c r="E65" s="19"/>
      <c r="F65" s="19"/>
      <c r="G65" s="84"/>
    </row>
    <row r="66" customFormat="false" ht="15" hidden="false" customHeight="true" outlineLevel="0" collapsed="false">
      <c r="A66" s="51" t="n">
        <f aca="false">A65+1</f>
        <v>58</v>
      </c>
      <c r="B66" s="16"/>
      <c r="C66" s="84" t="n">
        <f aca="false">SUM(D66:G66)</f>
        <v>0</v>
      </c>
      <c r="D66" s="20"/>
      <c r="E66" s="19"/>
      <c r="F66" s="19"/>
      <c r="G66" s="84"/>
    </row>
    <row r="67" customFormat="false" ht="15" hidden="false" customHeight="true" outlineLevel="0" collapsed="false">
      <c r="A67" s="51" t="n">
        <f aca="false">A66+1</f>
        <v>59</v>
      </c>
      <c r="B67" s="16"/>
      <c r="C67" s="84" t="n">
        <f aca="false">SUM(D67:G67)</f>
        <v>0</v>
      </c>
      <c r="D67" s="20"/>
      <c r="E67" s="19"/>
      <c r="F67" s="19"/>
      <c r="G67" s="84"/>
    </row>
    <row r="68" customFormat="false" ht="15" hidden="false" customHeight="true" outlineLevel="0" collapsed="false">
      <c r="A68" s="51" t="n">
        <f aca="false">A67+1</f>
        <v>60</v>
      </c>
      <c r="B68" s="16"/>
      <c r="C68" s="84" t="n">
        <f aca="false">SUM(D68:G68)</f>
        <v>0</v>
      </c>
      <c r="D68" s="20"/>
      <c r="E68" s="19"/>
      <c r="F68" s="19"/>
      <c r="G68" s="84"/>
    </row>
    <row r="69" customFormat="false" ht="15" hidden="false" customHeight="true" outlineLevel="0" collapsed="false">
      <c r="A69" s="51" t="n">
        <f aca="false">A68+1</f>
        <v>61</v>
      </c>
      <c r="B69" s="16"/>
      <c r="C69" s="84" t="n">
        <f aca="false">SUM(D69:G69)</f>
        <v>0</v>
      </c>
      <c r="D69" s="20"/>
      <c r="E69" s="19"/>
      <c r="F69" s="19"/>
      <c r="G69" s="84"/>
    </row>
    <row r="70" customFormat="false" ht="15" hidden="false" customHeight="true" outlineLevel="0" collapsed="false">
      <c r="A70" s="51" t="n">
        <f aca="false">A69+1</f>
        <v>62</v>
      </c>
      <c r="B70" s="16"/>
      <c r="C70" s="84" t="n">
        <f aca="false">SUM(D70:G70)</f>
        <v>0</v>
      </c>
      <c r="D70" s="20"/>
      <c r="E70" s="19"/>
      <c r="F70" s="19"/>
      <c r="G70" s="84"/>
    </row>
    <row r="71" customFormat="false" ht="15" hidden="false" customHeight="true" outlineLevel="0" collapsed="false">
      <c r="A71" s="51" t="n">
        <f aca="false">A70+1</f>
        <v>63</v>
      </c>
      <c r="B71" s="16"/>
      <c r="C71" s="84" t="n">
        <f aca="false">SUM(D71:G71)</f>
        <v>0</v>
      </c>
      <c r="D71" s="20"/>
      <c r="E71" s="19"/>
      <c r="F71" s="19"/>
      <c r="G71" s="84"/>
    </row>
    <row r="72" customFormat="false" ht="15" hidden="false" customHeight="true" outlineLevel="0" collapsed="false">
      <c r="A72" s="51" t="n">
        <f aca="false">A71+1</f>
        <v>64</v>
      </c>
      <c r="B72" s="16"/>
      <c r="C72" s="84" t="n">
        <f aca="false">SUM(D72:G72)</f>
        <v>0</v>
      </c>
      <c r="D72" s="20"/>
      <c r="E72" s="19"/>
      <c r="F72" s="19"/>
      <c r="G72" s="84"/>
    </row>
    <row r="73" customFormat="false" ht="15" hidden="false" customHeight="true" outlineLevel="0" collapsed="false">
      <c r="A73" s="51" t="n">
        <f aca="false">A72+1</f>
        <v>65</v>
      </c>
      <c r="B73" s="16"/>
      <c r="C73" s="84" t="n">
        <f aca="false">SUM(D73:G73)</f>
        <v>0</v>
      </c>
      <c r="D73" s="20"/>
      <c r="E73" s="19"/>
      <c r="F73" s="19"/>
      <c r="G73" s="84"/>
    </row>
    <row r="74" customFormat="false" ht="15" hidden="false" customHeight="true" outlineLevel="0" collapsed="false">
      <c r="A74" s="51" t="n">
        <f aca="false">A73+1</f>
        <v>66</v>
      </c>
      <c r="B74" s="16"/>
      <c r="C74" s="84" t="n">
        <f aca="false">SUM(D74:G74)</f>
        <v>0</v>
      </c>
      <c r="D74" s="20"/>
      <c r="E74" s="19"/>
      <c r="F74" s="19"/>
      <c r="G74" s="84"/>
    </row>
    <row r="75" customFormat="false" ht="15" hidden="false" customHeight="true" outlineLevel="0" collapsed="false">
      <c r="A75" s="51" t="n">
        <f aca="false">A74+1</f>
        <v>67</v>
      </c>
      <c r="B75" s="16"/>
      <c r="C75" s="84" t="n">
        <f aca="false">SUM(D75:G75)</f>
        <v>0</v>
      </c>
      <c r="D75" s="20"/>
      <c r="E75" s="19"/>
      <c r="F75" s="19"/>
      <c r="G75" s="84"/>
    </row>
    <row r="76" customFormat="false" ht="15" hidden="false" customHeight="true" outlineLevel="0" collapsed="false">
      <c r="A76" s="51" t="n">
        <f aca="false">A75+1</f>
        <v>68</v>
      </c>
      <c r="B76" s="16"/>
      <c r="C76" s="84" t="n">
        <f aca="false">SUM(D76:G76)</f>
        <v>0</v>
      </c>
      <c r="D76" s="20"/>
      <c r="E76" s="19"/>
      <c r="F76" s="19"/>
      <c r="G76" s="84"/>
    </row>
    <row r="77" customFormat="false" ht="15" hidden="false" customHeight="true" outlineLevel="0" collapsed="false">
      <c r="A77" s="51" t="n">
        <f aca="false">A76+1</f>
        <v>69</v>
      </c>
      <c r="B77" s="16"/>
      <c r="C77" s="84" t="n">
        <f aca="false">SUM(D77:G77)</f>
        <v>0</v>
      </c>
      <c r="D77" s="20"/>
      <c r="E77" s="19"/>
      <c r="F77" s="19"/>
      <c r="G77" s="84"/>
    </row>
    <row r="78" customFormat="false" ht="15" hidden="false" customHeight="true" outlineLevel="0" collapsed="false">
      <c r="A78" s="51" t="n">
        <f aca="false">A77+1</f>
        <v>70</v>
      </c>
      <c r="B78" s="16"/>
      <c r="C78" s="84" t="n">
        <f aca="false">SUM(D78:G78)</f>
        <v>0</v>
      </c>
      <c r="D78" s="20"/>
      <c r="E78" s="19"/>
      <c r="F78" s="19"/>
      <c r="G78" s="84"/>
    </row>
    <row r="79" customFormat="false" ht="15" hidden="false" customHeight="true" outlineLevel="0" collapsed="false">
      <c r="A79" s="51" t="n">
        <f aca="false">A78+1</f>
        <v>71</v>
      </c>
      <c r="B79" s="16"/>
      <c r="C79" s="84" t="n">
        <f aca="false">SUM(D79:G79)</f>
        <v>0</v>
      </c>
      <c r="D79" s="20"/>
      <c r="E79" s="19"/>
      <c r="F79" s="19"/>
      <c r="G79" s="84"/>
    </row>
    <row r="80" customFormat="false" ht="15" hidden="false" customHeight="true" outlineLevel="0" collapsed="false">
      <c r="A80" s="51" t="n">
        <f aca="false">A79+1</f>
        <v>72</v>
      </c>
      <c r="B80" s="16"/>
      <c r="C80" s="84" t="n">
        <f aca="false">SUM(D80:G80)</f>
        <v>0</v>
      </c>
      <c r="D80" s="20"/>
      <c r="E80" s="19"/>
      <c r="F80" s="19"/>
      <c r="G80" s="84"/>
    </row>
    <row r="81" customFormat="false" ht="15" hidden="false" customHeight="true" outlineLevel="0" collapsed="false">
      <c r="A81" s="51" t="n">
        <f aca="false">A80+1</f>
        <v>73</v>
      </c>
      <c r="B81" s="25"/>
      <c r="C81" s="84" t="n">
        <f aca="false">SUM(D81:G81)</f>
        <v>0</v>
      </c>
      <c r="D81" s="20"/>
      <c r="E81" s="19"/>
      <c r="F81" s="19"/>
      <c r="G81" s="84"/>
    </row>
    <row r="82" customFormat="false" ht="15" hidden="false" customHeight="true" outlineLevel="0" collapsed="false">
      <c r="A82" s="51" t="n">
        <f aca="false">A81+1</f>
        <v>74</v>
      </c>
      <c r="B82" s="16"/>
      <c r="C82" s="84" t="n">
        <f aca="false">SUM(D82:G82)</f>
        <v>0</v>
      </c>
      <c r="D82" s="20"/>
      <c r="E82" s="19"/>
      <c r="F82" s="19"/>
      <c r="G82" s="84"/>
    </row>
    <row r="83" customFormat="false" ht="15" hidden="false" customHeight="true" outlineLevel="0" collapsed="false">
      <c r="A83" s="51" t="n">
        <f aca="false">A82+1</f>
        <v>75</v>
      </c>
      <c r="B83" s="16"/>
      <c r="C83" s="84" t="n">
        <f aca="false">SUM(D83:G83)</f>
        <v>0</v>
      </c>
      <c r="D83" s="20"/>
      <c r="E83" s="19"/>
      <c r="F83" s="19"/>
      <c r="G83" s="84"/>
    </row>
    <row r="84" customFormat="false" ht="15" hidden="false" customHeight="true" outlineLevel="0" collapsed="false">
      <c r="A84" s="51" t="n">
        <f aca="false">A83+1</f>
        <v>76</v>
      </c>
      <c r="B84" s="16"/>
      <c r="C84" s="84" t="n">
        <f aca="false">SUM(D84:G84)</f>
        <v>0</v>
      </c>
      <c r="D84" s="20"/>
      <c r="E84" s="19"/>
      <c r="F84" s="19"/>
      <c r="G84" s="84"/>
    </row>
    <row r="85" customFormat="false" ht="15" hidden="false" customHeight="true" outlineLevel="0" collapsed="false">
      <c r="A85" s="51" t="n">
        <f aca="false">A84+1</f>
        <v>77</v>
      </c>
      <c r="B85" s="16"/>
      <c r="C85" s="84" t="n">
        <f aca="false">SUM(D85:G85)</f>
        <v>0</v>
      </c>
      <c r="D85" s="20"/>
      <c r="E85" s="19"/>
      <c r="F85" s="19"/>
      <c r="G85" s="84"/>
    </row>
    <row r="86" customFormat="false" ht="15" hidden="false" customHeight="true" outlineLevel="0" collapsed="false">
      <c r="A86" s="51" t="n">
        <f aca="false">A85+1</f>
        <v>78</v>
      </c>
      <c r="B86" s="16"/>
      <c r="C86" s="84" t="n">
        <f aca="false">SUM(D86:G86)</f>
        <v>0</v>
      </c>
      <c r="D86" s="20"/>
      <c r="E86" s="19"/>
      <c r="F86" s="19"/>
      <c r="G86" s="84"/>
    </row>
    <row r="87" customFormat="false" ht="15" hidden="false" customHeight="true" outlineLevel="0" collapsed="false">
      <c r="A87" s="51" t="n">
        <f aca="false">A86+1</f>
        <v>79</v>
      </c>
      <c r="B87" s="16"/>
      <c r="C87" s="84" t="n">
        <f aca="false">SUM(D87:G87)</f>
        <v>0</v>
      </c>
      <c r="D87" s="20"/>
      <c r="E87" s="19"/>
      <c r="F87" s="19"/>
      <c r="G87" s="84"/>
    </row>
    <row r="88" customFormat="false" ht="15" hidden="false" customHeight="true" outlineLevel="0" collapsed="false">
      <c r="A88" s="51" t="n">
        <f aca="false">A87+1</f>
        <v>80</v>
      </c>
      <c r="B88" s="16"/>
      <c r="C88" s="84" t="n">
        <f aca="false">SUM(D88:G88)</f>
        <v>0</v>
      </c>
      <c r="D88" s="20"/>
      <c r="E88" s="19"/>
      <c r="F88" s="19"/>
      <c r="G88" s="84"/>
    </row>
    <row r="89" customFormat="false" ht="15" hidden="false" customHeight="true" outlineLevel="0" collapsed="false">
      <c r="A89" s="51" t="n">
        <f aca="false">A88+1</f>
        <v>81</v>
      </c>
      <c r="B89" s="16"/>
      <c r="C89" s="84" t="n">
        <f aca="false">SUM(D89:G89)</f>
        <v>0</v>
      </c>
      <c r="D89" s="20"/>
      <c r="E89" s="19"/>
      <c r="F89" s="19"/>
      <c r="G89" s="84"/>
    </row>
    <row r="90" customFormat="false" ht="15" hidden="false" customHeight="true" outlineLevel="0" collapsed="false">
      <c r="A90" s="51" t="n">
        <f aca="false">A89+1</f>
        <v>82</v>
      </c>
      <c r="B90" s="16"/>
      <c r="C90" s="84" t="n">
        <f aca="false">SUM(D90:G90)</f>
        <v>0</v>
      </c>
      <c r="D90" s="20"/>
      <c r="E90" s="19"/>
      <c r="F90" s="19"/>
      <c r="G90" s="84"/>
    </row>
    <row r="91" customFormat="false" ht="15" hidden="false" customHeight="true" outlineLevel="0" collapsed="false">
      <c r="A91" s="51" t="n">
        <f aca="false">A90+1</f>
        <v>83</v>
      </c>
      <c r="B91" s="16"/>
      <c r="C91" s="84" t="n">
        <f aca="false">SUM(D91:G91)</f>
        <v>0</v>
      </c>
      <c r="D91" s="20"/>
      <c r="E91" s="19"/>
      <c r="F91" s="19"/>
      <c r="G91" s="84"/>
    </row>
    <row r="92" customFormat="false" ht="15" hidden="false" customHeight="true" outlineLevel="0" collapsed="false">
      <c r="A92" s="51" t="n">
        <f aca="false">A91+1</f>
        <v>84</v>
      </c>
      <c r="B92" s="16"/>
      <c r="C92" s="84" t="n">
        <f aca="false">SUM(D92:G92)</f>
        <v>0</v>
      </c>
      <c r="D92" s="20"/>
      <c r="E92" s="19"/>
      <c r="F92" s="19"/>
      <c r="G92" s="84"/>
    </row>
    <row r="93" customFormat="false" ht="15" hidden="false" customHeight="true" outlineLevel="0" collapsed="false">
      <c r="A93" s="63" t="n">
        <f aca="false">A92+1</f>
        <v>85</v>
      </c>
      <c r="B93" s="93"/>
      <c r="C93" s="84" t="n">
        <f aca="false">SUM(D93:G93)</f>
        <v>0</v>
      </c>
      <c r="D93" s="20"/>
      <c r="E93" s="19"/>
      <c r="F93" s="19"/>
      <c r="G93" s="84"/>
    </row>
    <row r="94" customFormat="false" ht="15" hidden="false" customHeight="true" outlineLevel="0" collapsed="false">
      <c r="A94" s="51" t="n">
        <f aca="false">A93+1</f>
        <v>86</v>
      </c>
      <c r="B94" s="16"/>
      <c r="C94" s="84" t="n">
        <f aca="false">SUM(D94:G94)</f>
        <v>0</v>
      </c>
      <c r="D94" s="20"/>
      <c r="E94" s="19"/>
      <c r="F94" s="19"/>
      <c r="G94" s="84"/>
    </row>
    <row r="95" customFormat="false" ht="15" hidden="false" customHeight="true" outlineLevel="0" collapsed="false">
      <c r="A95" s="51" t="n">
        <f aca="false">A94+1</f>
        <v>87</v>
      </c>
      <c r="B95" s="25"/>
      <c r="C95" s="84" t="n">
        <f aca="false">SUM(D95:G95)</f>
        <v>0</v>
      </c>
      <c r="D95" s="20"/>
      <c r="E95" s="19"/>
      <c r="F95" s="19"/>
      <c r="G95" s="84"/>
    </row>
    <row r="96" customFormat="false" ht="15" hidden="false" customHeight="true" outlineLevel="0" collapsed="false">
      <c r="A96" s="51" t="n">
        <f aca="false">A95+1</f>
        <v>88</v>
      </c>
      <c r="B96" s="16"/>
      <c r="C96" s="84" t="n">
        <f aca="false">SUM(D96:G96)</f>
        <v>0</v>
      </c>
      <c r="D96" s="20"/>
      <c r="E96" s="19"/>
      <c r="F96" s="19"/>
      <c r="G96" s="84"/>
    </row>
    <row r="97" customFormat="false" ht="15" hidden="false" customHeight="true" outlineLevel="0" collapsed="false">
      <c r="A97" s="51" t="n">
        <f aca="false">A96+1</f>
        <v>89</v>
      </c>
      <c r="B97" s="16"/>
      <c r="C97" s="84" t="n">
        <f aca="false">SUM(D97:G97)</f>
        <v>0</v>
      </c>
      <c r="D97" s="20"/>
      <c r="E97" s="19"/>
      <c r="F97" s="19"/>
      <c r="G97" s="84"/>
    </row>
    <row r="98" customFormat="false" ht="15" hidden="false" customHeight="true" outlineLevel="0" collapsed="false">
      <c r="A98" s="51" t="n">
        <f aca="false">A97+1</f>
        <v>90</v>
      </c>
      <c r="B98" s="16"/>
      <c r="C98" s="84" t="n">
        <f aca="false">SUM(D98:G98)</f>
        <v>0</v>
      </c>
      <c r="D98" s="20"/>
      <c r="E98" s="19"/>
      <c r="F98" s="19"/>
      <c r="G98" s="84"/>
    </row>
    <row r="99" customFormat="false" ht="15" hidden="false" customHeight="true" outlineLevel="0" collapsed="false">
      <c r="A99" s="51" t="n">
        <f aca="false">A98+1</f>
        <v>91</v>
      </c>
      <c r="B99" s="16"/>
      <c r="C99" s="84" t="n">
        <f aca="false">SUM(D99:G99)</f>
        <v>0</v>
      </c>
      <c r="D99" s="20"/>
      <c r="E99" s="19"/>
      <c r="F99" s="19"/>
      <c r="G99" s="84"/>
    </row>
    <row r="100" customFormat="false" ht="15" hidden="false" customHeight="true" outlineLevel="0" collapsed="false">
      <c r="A100" s="51" t="n">
        <f aca="false">A99+1</f>
        <v>92</v>
      </c>
      <c r="B100" s="16"/>
      <c r="C100" s="84" t="n">
        <f aca="false">SUM(D100:G100)</f>
        <v>0</v>
      </c>
      <c r="D100" s="20"/>
      <c r="E100" s="19"/>
      <c r="F100" s="19"/>
      <c r="G100" s="84"/>
    </row>
    <row r="101" customFormat="false" ht="15" hidden="false" customHeight="true" outlineLevel="0" collapsed="false">
      <c r="A101" s="51" t="n">
        <f aca="false">A100+1</f>
        <v>93</v>
      </c>
      <c r="B101" s="16"/>
      <c r="C101" s="84" t="n">
        <f aca="false">SUM(D101:G101)</f>
        <v>0</v>
      </c>
      <c r="D101" s="20"/>
      <c r="E101" s="19"/>
      <c r="F101" s="19"/>
      <c r="G101" s="84"/>
    </row>
    <row r="102" customFormat="false" ht="15" hidden="false" customHeight="true" outlineLevel="0" collapsed="false">
      <c r="A102" s="51" t="n">
        <f aca="false">A101+1</f>
        <v>94</v>
      </c>
      <c r="B102" s="16"/>
      <c r="C102" s="84" t="n">
        <f aca="false">SUM(D102:G102)</f>
        <v>0</v>
      </c>
      <c r="D102" s="20"/>
      <c r="E102" s="19"/>
      <c r="F102" s="19"/>
      <c r="G102" s="84"/>
    </row>
    <row r="103" customFormat="false" ht="15" hidden="false" customHeight="true" outlineLevel="0" collapsed="false">
      <c r="A103" s="51" t="n">
        <f aca="false">A102+1</f>
        <v>95</v>
      </c>
      <c r="B103" s="16"/>
      <c r="C103" s="84" t="n">
        <f aca="false">SUM(D103:G103)</f>
        <v>0</v>
      </c>
      <c r="D103" s="20"/>
      <c r="E103" s="19"/>
      <c r="F103" s="19"/>
      <c r="G103" s="84"/>
    </row>
    <row r="104" customFormat="false" ht="15" hidden="false" customHeight="true" outlineLevel="0" collapsed="false">
      <c r="A104" s="51" t="n">
        <f aca="false">A103+1</f>
        <v>96</v>
      </c>
      <c r="B104" s="16"/>
      <c r="C104" s="84" t="n">
        <f aca="false">SUM(D104:G104)</f>
        <v>0</v>
      </c>
      <c r="D104" s="20"/>
      <c r="E104" s="19"/>
      <c r="F104" s="19"/>
      <c r="G104" s="84"/>
    </row>
    <row r="105" customFormat="false" ht="15" hidden="false" customHeight="true" outlineLevel="0" collapsed="false">
      <c r="A105" s="51" t="n">
        <f aca="false">A104+1</f>
        <v>97</v>
      </c>
      <c r="B105" s="16"/>
      <c r="C105" s="84" t="n">
        <f aca="false">SUM(D105:G105)</f>
        <v>0</v>
      </c>
      <c r="D105" s="20"/>
      <c r="E105" s="19"/>
      <c r="F105" s="19"/>
      <c r="G105" s="84"/>
    </row>
    <row r="106" customFormat="false" ht="15" hidden="false" customHeight="true" outlineLevel="0" collapsed="false">
      <c r="A106" s="51" t="n">
        <f aca="false">A105+1</f>
        <v>98</v>
      </c>
      <c r="B106" s="16"/>
      <c r="C106" s="84" t="n">
        <f aca="false">SUM(D106:G106)</f>
        <v>0</v>
      </c>
      <c r="D106" s="20"/>
      <c r="E106" s="19"/>
      <c r="F106" s="19"/>
      <c r="G106" s="84"/>
    </row>
    <row r="107" customFormat="false" ht="15" hidden="false" customHeight="true" outlineLevel="0" collapsed="false">
      <c r="A107" s="51" t="n">
        <f aca="false">A106+1</f>
        <v>99</v>
      </c>
      <c r="B107" s="16"/>
      <c r="C107" s="84" t="n">
        <f aca="false">SUM(D107:G107)</f>
        <v>0</v>
      </c>
      <c r="D107" s="20"/>
      <c r="E107" s="19"/>
      <c r="F107" s="19"/>
      <c r="G107" s="84"/>
    </row>
    <row r="108" customFormat="false" ht="15" hidden="false" customHeight="true" outlineLevel="0" collapsed="false">
      <c r="A108" s="51" t="n">
        <f aca="false">A107+1</f>
        <v>100</v>
      </c>
      <c r="B108" s="16"/>
      <c r="C108" s="84" t="n">
        <f aca="false">SUM(D108:G108)</f>
        <v>0</v>
      </c>
      <c r="D108" s="20"/>
      <c r="E108" s="19"/>
      <c r="F108" s="19"/>
      <c r="G108" s="84"/>
    </row>
    <row r="109" customFormat="false" ht="15" hidden="false" customHeight="true" outlineLevel="0" collapsed="false">
      <c r="A109" s="51" t="n">
        <f aca="false">A108+1</f>
        <v>101</v>
      </c>
      <c r="B109" s="16"/>
      <c r="C109" s="84" t="n">
        <f aca="false">SUM(D109:G109)</f>
        <v>0</v>
      </c>
      <c r="D109" s="20"/>
      <c r="E109" s="19"/>
      <c r="F109" s="19"/>
      <c r="G109" s="84"/>
    </row>
    <row r="110" customFormat="false" ht="15" hidden="false" customHeight="true" outlineLevel="0" collapsed="false">
      <c r="A110" s="51" t="n">
        <f aca="false">A109+1</f>
        <v>102</v>
      </c>
      <c r="B110" s="16"/>
      <c r="C110" s="84" t="n">
        <f aca="false">SUM(D110:G110)</f>
        <v>0</v>
      </c>
      <c r="D110" s="20"/>
      <c r="E110" s="19"/>
      <c r="F110" s="19"/>
      <c r="G110" s="84"/>
    </row>
    <row r="111" customFormat="false" ht="15" hidden="false" customHeight="true" outlineLevel="0" collapsed="false">
      <c r="A111" s="51" t="n">
        <f aca="false">A110+1</f>
        <v>103</v>
      </c>
      <c r="B111" s="16"/>
      <c r="C111" s="84" t="n">
        <f aca="false">SUM(D111:G111)</f>
        <v>28.08</v>
      </c>
      <c r="D111" s="20"/>
      <c r="E111" s="19" t="n">
        <f aca="false">14.04+14.04</f>
        <v>28.08</v>
      </c>
      <c r="F111" s="19"/>
      <c r="G111" s="84"/>
      <c r="J111" s="35" t="n">
        <f aca="false">0.29+0.29</f>
        <v>0.58</v>
      </c>
    </row>
    <row r="112" customFormat="false" ht="15" hidden="false" customHeight="true" outlineLevel="0" collapsed="false">
      <c r="A112" s="51" t="n">
        <f aca="false">A111+1</f>
        <v>104</v>
      </c>
      <c r="B112" s="16"/>
      <c r="C112" s="84" t="n">
        <f aca="false">SUM(D112:G112)</f>
        <v>0</v>
      </c>
      <c r="D112" s="20"/>
      <c r="E112" s="19"/>
      <c r="F112" s="19"/>
      <c r="G112" s="84"/>
    </row>
    <row r="113" customFormat="false" ht="15" hidden="false" customHeight="true" outlineLevel="0" collapsed="false">
      <c r="A113" s="51" t="n">
        <f aca="false">A112+1</f>
        <v>105</v>
      </c>
      <c r="B113" s="16"/>
      <c r="C113" s="84" t="n">
        <f aca="false">SUM(D113:G113)</f>
        <v>0</v>
      </c>
      <c r="D113" s="20"/>
      <c r="E113" s="19"/>
      <c r="F113" s="19"/>
      <c r="G113" s="84"/>
    </row>
    <row r="114" customFormat="false" ht="15" hidden="false" customHeight="true" outlineLevel="0" collapsed="false">
      <c r="A114" s="51" t="n">
        <f aca="false">A113+1</f>
        <v>106</v>
      </c>
      <c r="B114" s="16"/>
      <c r="C114" s="84" t="n">
        <f aca="false">SUM(D114:G114)</f>
        <v>0</v>
      </c>
      <c r="D114" s="20"/>
      <c r="E114" s="19"/>
      <c r="F114" s="19"/>
      <c r="G114" s="84"/>
    </row>
    <row r="115" customFormat="false" ht="15" hidden="false" customHeight="true" outlineLevel="0" collapsed="false">
      <c r="A115" s="51" t="n">
        <f aca="false">A114+1</f>
        <v>107</v>
      </c>
      <c r="B115" s="16"/>
      <c r="C115" s="84" t="n">
        <f aca="false">SUM(D115:G115)</f>
        <v>0</v>
      </c>
      <c r="D115" s="20"/>
      <c r="E115" s="19"/>
      <c r="F115" s="19"/>
      <c r="G115" s="84"/>
    </row>
    <row r="116" customFormat="false" ht="15" hidden="false" customHeight="true" outlineLevel="0" collapsed="false">
      <c r="A116" s="51" t="n">
        <f aca="false">A115+1</f>
        <v>108</v>
      </c>
      <c r="B116" s="16"/>
      <c r="C116" s="84" t="n">
        <f aca="false">SUM(D116:G116)</f>
        <v>0</v>
      </c>
      <c r="D116" s="20"/>
      <c r="E116" s="19"/>
      <c r="F116" s="19"/>
      <c r="G116" s="84"/>
    </row>
    <row r="117" customFormat="false" ht="15" hidden="false" customHeight="true" outlineLevel="0" collapsed="false">
      <c r="A117" s="51" t="n">
        <f aca="false">A116+1</f>
        <v>109</v>
      </c>
      <c r="B117" s="16"/>
      <c r="C117" s="84" t="n">
        <f aca="false">SUM(D117:G117)</f>
        <v>0</v>
      </c>
      <c r="D117" s="20"/>
      <c r="E117" s="19"/>
      <c r="F117" s="19"/>
      <c r="G117" s="84"/>
    </row>
    <row r="118" customFormat="false" ht="15" hidden="false" customHeight="true" outlineLevel="0" collapsed="false">
      <c r="A118" s="51" t="n">
        <f aca="false">A117+1</f>
        <v>110</v>
      </c>
      <c r="B118" s="16"/>
      <c r="C118" s="84" t="n">
        <f aca="false">SUM(D118:G118)</f>
        <v>0</v>
      </c>
      <c r="D118" s="20"/>
      <c r="E118" s="19"/>
      <c r="F118" s="19"/>
      <c r="G118" s="84"/>
    </row>
    <row r="119" customFormat="false" ht="15" hidden="false" customHeight="true" outlineLevel="0" collapsed="false">
      <c r="A119" s="51" t="n">
        <f aca="false">A118+1</f>
        <v>111</v>
      </c>
      <c r="B119" s="16"/>
      <c r="C119" s="84" t="n">
        <f aca="false">SUM(D119:G119)</f>
        <v>0</v>
      </c>
      <c r="D119" s="20"/>
      <c r="E119" s="19"/>
      <c r="F119" s="19"/>
      <c r="G119" s="84"/>
    </row>
    <row r="120" customFormat="false" ht="15" hidden="false" customHeight="true" outlineLevel="0" collapsed="false">
      <c r="A120" s="51" t="n">
        <f aca="false">A119+1</f>
        <v>112</v>
      </c>
      <c r="B120" s="16"/>
      <c r="C120" s="84" t="n">
        <f aca="false">SUM(D120:G120)</f>
        <v>0</v>
      </c>
      <c r="D120" s="20"/>
      <c r="E120" s="19"/>
      <c r="F120" s="19"/>
      <c r="G120" s="84"/>
    </row>
    <row r="121" customFormat="false" ht="15" hidden="false" customHeight="true" outlineLevel="0" collapsed="false">
      <c r="A121" s="51" t="n">
        <f aca="false">A120+1</f>
        <v>113</v>
      </c>
      <c r="B121" s="16"/>
      <c r="C121" s="84" t="n">
        <f aca="false">SUM(D121:G121)</f>
        <v>0</v>
      </c>
      <c r="D121" s="20"/>
      <c r="E121" s="19"/>
      <c r="F121" s="19"/>
      <c r="G121" s="84"/>
    </row>
    <row r="122" customFormat="false" ht="15" hidden="false" customHeight="true" outlineLevel="0" collapsed="false">
      <c r="A122" s="51" t="n">
        <f aca="false">A121+1</f>
        <v>114</v>
      </c>
      <c r="B122" s="16"/>
      <c r="C122" s="84" t="n">
        <f aca="false">SUM(D122:G122)</f>
        <v>0</v>
      </c>
      <c r="D122" s="20"/>
      <c r="E122" s="19"/>
      <c r="F122" s="19"/>
      <c r="G122" s="84"/>
    </row>
    <row r="123" customFormat="false" ht="15" hidden="false" customHeight="true" outlineLevel="0" collapsed="false">
      <c r="A123" s="51" t="n">
        <f aca="false">A122+1</f>
        <v>115</v>
      </c>
      <c r="B123" s="16"/>
      <c r="C123" s="84" t="n">
        <f aca="false">SUM(D123:G123)</f>
        <v>10.29</v>
      </c>
      <c r="D123" s="20" t="n">
        <f aca="false">3.43+6.86</f>
        <v>10.29</v>
      </c>
      <c r="E123" s="19"/>
      <c r="F123" s="19"/>
      <c r="G123" s="84"/>
    </row>
    <row r="124" customFormat="false" ht="15" hidden="false" customHeight="true" outlineLevel="0" collapsed="false">
      <c r="A124" s="51" t="n">
        <f aca="false">A123+1</f>
        <v>116</v>
      </c>
      <c r="B124" s="16"/>
      <c r="C124" s="84" t="n">
        <f aca="false">SUM(D124:G124)</f>
        <v>0</v>
      </c>
      <c r="D124" s="20"/>
      <c r="E124" s="19"/>
      <c r="F124" s="19"/>
      <c r="G124" s="84"/>
    </row>
    <row r="125" customFormat="false" ht="15" hidden="false" customHeight="true" outlineLevel="0" collapsed="false">
      <c r="A125" s="51" t="n">
        <f aca="false">A124+1</f>
        <v>117</v>
      </c>
      <c r="B125" s="16"/>
      <c r="C125" s="84" t="n">
        <f aca="false">SUM(D125:G125)</f>
        <v>0</v>
      </c>
      <c r="D125" s="20"/>
      <c r="E125" s="19"/>
      <c r="F125" s="19"/>
      <c r="G125" s="84"/>
      <c r="L125" s="54"/>
    </row>
    <row r="126" customFormat="false" ht="15" hidden="false" customHeight="true" outlineLevel="0" collapsed="false">
      <c r="A126" s="51" t="n">
        <f aca="false">A125+1</f>
        <v>118</v>
      </c>
      <c r="B126" s="16"/>
      <c r="C126" s="84" t="n">
        <f aca="false">SUM(D126:G126)</f>
        <v>0</v>
      </c>
      <c r="D126" s="20"/>
      <c r="E126" s="19"/>
      <c r="F126" s="19"/>
      <c r="G126" s="84"/>
      <c r="L126" s="55"/>
    </row>
    <row r="127" customFormat="false" ht="15" hidden="false" customHeight="true" outlineLevel="0" collapsed="false">
      <c r="A127" s="51" t="n">
        <f aca="false">A126+1</f>
        <v>119</v>
      </c>
      <c r="B127" s="16"/>
      <c r="C127" s="84" t="n">
        <f aca="false">SUM(D127:G127)</f>
        <v>0</v>
      </c>
      <c r="D127" s="20"/>
      <c r="E127" s="19"/>
      <c r="F127" s="19"/>
      <c r="G127" s="84"/>
    </row>
    <row r="128" customFormat="false" ht="15" hidden="false" customHeight="true" outlineLevel="0" collapsed="false">
      <c r="A128" s="51" t="n">
        <f aca="false">A127+1</f>
        <v>120</v>
      </c>
      <c r="B128" s="16"/>
      <c r="C128" s="84" t="n">
        <f aca="false">SUM(D128:G128)</f>
        <v>0</v>
      </c>
      <c r="D128" s="20"/>
      <c r="E128" s="19"/>
      <c r="F128" s="19"/>
      <c r="G128" s="84"/>
    </row>
    <row r="129" customFormat="false" ht="13.8" hidden="false" customHeight="false" outlineLevel="0" collapsed="false">
      <c r="A129" s="56" t="s">
        <v>13</v>
      </c>
      <c r="B129" s="64"/>
      <c r="C129" s="100" t="n">
        <f aca="false">SUM(C9:C128)</f>
        <v>51.6</v>
      </c>
      <c r="D129" s="101" t="n">
        <f aca="false">SUM(D9:D128)</f>
        <v>10.29</v>
      </c>
      <c r="E129" s="101" t="n">
        <f aca="false">SUM(E9:E128)</f>
        <v>28.08</v>
      </c>
      <c r="F129" s="102" t="n">
        <f aca="false">SUM(F9:F128)</f>
        <v>13.23</v>
      </c>
      <c r="G129" s="100" t="n">
        <f aca="false">SUM(G9:G128)</f>
        <v>0</v>
      </c>
    </row>
    <row r="130" customFormat="false" ht="13.8" hidden="false" customHeight="false" outlineLevel="0" collapsed="false">
      <c r="C130" s="55"/>
    </row>
    <row r="131" customFormat="false" ht="13.8" hidden="false" customHeight="false" outlineLevel="0" collapsed="false">
      <c r="C131" s="53"/>
    </row>
    <row r="132" customFormat="false" ht="13.8" hidden="false" customHeight="false" outlineLevel="0" collapsed="false">
      <c r="C132" s="71" t="n">
        <f aca="false">C131-C129</f>
        <v>-51.6</v>
      </c>
      <c r="D132" s="88"/>
    </row>
    <row r="133" customFormat="false" ht="13.8" hidden="false" customHeight="false" outlineLevel="0" collapsed="false">
      <c r="C133" s="53"/>
    </row>
    <row r="134" s="35" customFormat="true" ht="13.8" hidden="false" customHeight="false" outlineLevel="0" collapsed="false">
      <c r="E134" s="1"/>
    </row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</sheetData>
  <mergeCells count="7">
    <mergeCell ref="A2:G2"/>
    <mergeCell ref="A3:G3"/>
    <mergeCell ref="A4:G4"/>
    <mergeCell ref="A6:A7"/>
    <mergeCell ref="B6:B7"/>
    <mergeCell ref="C6:C7"/>
    <mergeCell ref="D6:G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7030A0"/>
    <pageSetUpPr fitToPage="false"/>
  </sheetPr>
  <dimension ref="A1:AW134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0" ySplit="6" topLeftCell="A7" activePane="bottomLeft" state="frozen"/>
      <selection pane="topLeft" activeCell="A1" activeCellId="0" sqref="A1"/>
      <selection pane="bottomLeft" activeCell="A2" activeCellId="0" sqref="A2"/>
    </sheetView>
  </sheetViews>
  <sheetFormatPr defaultColWidth="9.1484375" defaultRowHeight="12" zeroHeight="false" outlineLevelRow="0" outlineLevelCol="0"/>
  <cols>
    <col collapsed="false" customWidth="true" hidden="false" outlineLevel="0" max="1" min="1" style="103" width="3.86"/>
    <col collapsed="false" customWidth="true" hidden="false" outlineLevel="0" max="2" min="2" style="103" width="13.02"/>
    <col collapsed="false" customWidth="true" hidden="false" outlineLevel="0" max="3" min="3" style="103" width="4.29"/>
    <col collapsed="false" customWidth="true" hidden="false" outlineLevel="0" max="4" min="4" style="103" width="5.28"/>
    <col collapsed="false" customWidth="true" hidden="false" outlineLevel="0" max="5" min="5" style="103" width="4.14"/>
    <col collapsed="false" customWidth="true" hidden="false" outlineLevel="0" max="7" min="6" style="103" width="5.01"/>
    <col collapsed="false" customWidth="true" hidden="false" outlineLevel="0" max="8" min="8" style="103" width="5.43"/>
    <col collapsed="false" customWidth="true" hidden="false" outlineLevel="0" max="9" min="9" style="103" width="6.42"/>
    <col collapsed="false" customWidth="true" hidden="false" outlineLevel="0" max="10" min="10" style="103" width="5.14"/>
    <col collapsed="false" customWidth="true" hidden="false" outlineLevel="0" max="11" min="11" style="103" width="3.86"/>
    <col collapsed="false" customWidth="true" hidden="false" outlineLevel="0" max="12" min="12" style="103" width="5.28"/>
    <col collapsed="false" customWidth="true" hidden="false" outlineLevel="0" max="13" min="13" style="103" width="3.71"/>
    <col collapsed="false" customWidth="true" hidden="false" outlineLevel="0" max="14" min="14" style="103" width="4.71"/>
    <col collapsed="false" customWidth="true" hidden="false" outlineLevel="0" max="15" min="15" style="103" width="5.01"/>
    <col collapsed="false" customWidth="true" hidden="false" outlineLevel="0" max="16" min="16" style="103" width="5.28"/>
    <col collapsed="false" customWidth="true" hidden="false" outlineLevel="0" max="17" min="17" style="103" width="4.86"/>
    <col collapsed="false" customWidth="true" hidden="false" outlineLevel="0" max="18" min="18" style="103" width="5.57"/>
    <col collapsed="false" customWidth="true" hidden="false" outlineLevel="0" max="19" min="19" style="103" width="6.87"/>
    <col collapsed="false" customWidth="true" hidden="false" outlineLevel="0" max="20" min="20" style="103" width="5.01"/>
    <col collapsed="false" customWidth="true" hidden="false" outlineLevel="0" max="21" min="21" style="103" width="4.57"/>
    <col collapsed="false" customWidth="true" hidden="false" outlineLevel="0" max="22" min="22" style="103" width="4.71"/>
    <col collapsed="false" customWidth="true" hidden="false" outlineLevel="0" max="23" min="23" style="103" width="4.14"/>
    <col collapsed="false" customWidth="true" hidden="false" outlineLevel="0" max="24" min="24" style="103" width="5.57"/>
    <col collapsed="false" customWidth="true" hidden="false" outlineLevel="0" max="25" min="25" style="103" width="3.86"/>
    <col collapsed="false" customWidth="true" hidden="false" outlineLevel="0" max="26" min="26" style="103" width="4.57"/>
    <col collapsed="false" customWidth="true" hidden="false" outlineLevel="0" max="27" min="27" style="103" width="6.57"/>
    <col collapsed="false" customWidth="true" hidden="false" outlineLevel="0" max="28" min="28" style="103" width="6.42"/>
    <col collapsed="false" customWidth="true" hidden="false" outlineLevel="0" max="29" min="29" style="103" width="4.29"/>
    <col collapsed="false" customWidth="true" hidden="false" outlineLevel="0" max="30" min="30" style="103" width="24.71"/>
    <col collapsed="false" customWidth="true" hidden="true" outlineLevel="0" max="34" min="31" style="104" width="7"/>
    <col collapsed="false" customWidth="true" hidden="true" outlineLevel="0" max="35" min="35" style="104" width="6.15"/>
    <col collapsed="false" customWidth="true" hidden="true" outlineLevel="0" max="36" min="36" style="104" width="8.41"/>
    <col collapsed="false" customWidth="true" hidden="false" outlineLevel="0" max="38" min="37" style="104" width="10"/>
    <col collapsed="false" customWidth="true" hidden="false" outlineLevel="0" max="39" min="39" style="103" width="8.29"/>
    <col collapsed="false" customWidth="true" hidden="false" outlineLevel="0" max="40" min="40" style="103" width="10.42"/>
    <col collapsed="false" customWidth="true" hidden="false" outlineLevel="0" max="41" min="41" style="103" width="6.15"/>
    <col collapsed="false" customWidth="true" hidden="false" outlineLevel="0" max="42" min="42" style="103" width="12.14"/>
    <col collapsed="false" customWidth="true" hidden="false" outlineLevel="0" max="43" min="43" style="103" width="5.86"/>
    <col collapsed="false" customWidth="true" hidden="false" outlineLevel="0" max="44" min="44" style="103" width="13.7"/>
    <col collapsed="false" customWidth="true" hidden="false" outlineLevel="0" max="45" min="45" style="103" width="16.29"/>
    <col collapsed="false" customWidth="true" hidden="false" outlineLevel="0" max="46" min="46" style="103" width="4.29"/>
    <col collapsed="false" customWidth="false" hidden="false" outlineLevel="0" max="47" min="47" style="103" width="9.13"/>
    <col collapsed="false" customWidth="false" hidden="false" outlineLevel="0" max="48" min="48" style="105" width="9.13"/>
    <col collapsed="false" customWidth="false" hidden="false" outlineLevel="0" max="1024" min="49" style="103" width="9.13"/>
  </cols>
  <sheetData>
    <row r="1" customFormat="false" ht="12" hidden="false" customHeight="false" outlineLevel="0" collapsed="false">
      <c r="X1" s="103" t="n">
        <v>0</v>
      </c>
    </row>
    <row r="2" s="110" customFormat="true" ht="12" hidden="false" customHeight="false" outlineLevel="0" collapsed="false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  <c r="AC2" s="107"/>
      <c r="AD2" s="107"/>
      <c r="AE2" s="107"/>
      <c r="AF2" s="108"/>
      <c r="AG2" s="108"/>
      <c r="AH2" s="109"/>
      <c r="AI2" s="109"/>
      <c r="AJ2" s="109"/>
      <c r="AM2" s="111"/>
      <c r="AT2" s="107"/>
      <c r="AV2" s="112" t="s">
        <v>44</v>
      </c>
    </row>
    <row r="3" s="110" customFormat="true" ht="12.75" hidden="false" customHeight="false" outlineLevel="0" collapsed="false">
      <c r="A3" s="113" t="s">
        <v>45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07"/>
      <c r="AC3" s="107"/>
      <c r="AD3" s="107"/>
      <c r="AE3" s="107"/>
      <c r="AF3" s="108"/>
      <c r="AG3" s="108"/>
      <c r="AH3" s="114"/>
      <c r="AI3" s="114"/>
      <c r="AJ3" s="114"/>
      <c r="AK3" s="114"/>
      <c r="AL3" s="114"/>
      <c r="AO3" s="110" t="n">
        <v>0.1746</v>
      </c>
      <c r="AT3" s="107"/>
      <c r="AU3" s="110" t="s">
        <v>46</v>
      </c>
      <c r="AV3" s="112" t="s">
        <v>47</v>
      </c>
    </row>
    <row r="4" customFormat="false" ht="12" hidden="false" customHeight="true" outlineLevel="0" collapsed="false">
      <c r="A4" s="115" t="s">
        <v>4</v>
      </c>
      <c r="B4" s="115" t="s">
        <v>5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 t="s">
        <v>48</v>
      </c>
      <c r="AB4" s="117" t="s">
        <v>49</v>
      </c>
      <c r="AC4" s="115" t="s">
        <v>4</v>
      </c>
      <c r="AD4" s="118" t="s">
        <v>5</v>
      </c>
      <c r="AE4" s="119" t="s">
        <v>50</v>
      </c>
      <c r="AF4" s="119"/>
      <c r="AG4" s="119"/>
      <c r="AH4" s="119"/>
      <c r="AI4" s="119"/>
      <c r="AJ4" s="119"/>
      <c r="AK4" s="120" t="s">
        <v>51</v>
      </c>
      <c r="AL4" s="121" t="s">
        <v>52</v>
      </c>
      <c r="AM4" s="121" t="s">
        <v>53</v>
      </c>
      <c r="AN4" s="121" t="s">
        <v>54</v>
      </c>
      <c r="AO4" s="122"/>
      <c r="AP4" s="122"/>
      <c r="AQ4" s="123"/>
      <c r="AR4" s="124"/>
      <c r="AS4" s="125" t="s">
        <v>55</v>
      </c>
      <c r="AT4" s="115" t="s">
        <v>4</v>
      </c>
      <c r="AU4" s="126" t="s">
        <v>56</v>
      </c>
      <c r="AV4" s="127" t="s">
        <v>57</v>
      </c>
      <c r="AW4" s="128" t="s">
        <v>58</v>
      </c>
    </row>
    <row r="5" customFormat="false" ht="12" hidden="false" customHeight="true" outlineLevel="0" collapsed="false">
      <c r="A5" s="115"/>
      <c r="B5" s="115"/>
      <c r="C5" s="115" t="s">
        <v>59</v>
      </c>
      <c r="D5" s="115"/>
      <c r="E5" s="115" t="s">
        <v>60</v>
      </c>
      <c r="F5" s="115"/>
      <c r="G5" s="115" t="s">
        <v>61</v>
      </c>
      <c r="H5" s="115"/>
      <c r="I5" s="115" t="s">
        <v>62</v>
      </c>
      <c r="J5" s="115"/>
      <c r="K5" s="115" t="s">
        <v>63</v>
      </c>
      <c r="L5" s="115"/>
      <c r="M5" s="115" t="s">
        <v>64</v>
      </c>
      <c r="N5" s="115"/>
      <c r="O5" s="115" t="s">
        <v>65</v>
      </c>
      <c r="P5" s="115"/>
      <c r="Q5" s="115" t="s">
        <v>66</v>
      </c>
      <c r="R5" s="115"/>
      <c r="S5" s="115" t="s">
        <v>67</v>
      </c>
      <c r="T5" s="115"/>
      <c r="U5" s="115" t="s">
        <v>68</v>
      </c>
      <c r="V5" s="115"/>
      <c r="W5" s="115" t="s">
        <v>69</v>
      </c>
      <c r="X5" s="115"/>
      <c r="Y5" s="115" t="s">
        <v>70</v>
      </c>
      <c r="Z5" s="115"/>
      <c r="AA5" s="117"/>
      <c r="AB5" s="117"/>
      <c r="AC5" s="115"/>
      <c r="AD5" s="118"/>
      <c r="AE5" s="129" t="n">
        <v>2015</v>
      </c>
      <c r="AF5" s="129" t="n">
        <v>2016</v>
      </c>
      <c r="AG5" s="130" t="n">
        <v>2017</v>
      </c>
      <c r="AH5" s="130" t="n">
        <v>2018</v>
      </c>
      <c r="AI5" s="130" t="n">
        <v>2019</v>
      </c>
      <c r="AJ5" s="130" t="s">
        <v>71</v>
      </c>
      <c r="AK5" s="120"/>
      <c r="AL5" s="121"/>
      <c r="AM5" s="121"/>
      <c r="AN5" s="121"/>
      <c r="AO5" s="131"/>
      <c r="AP5" s="131"/>
      <c r="AQ5" s="132"/>
      <c r="AR5" s="132"/>
      <c r="AS5" s="103" t="s">
        <v>72</v>
      </c>
      <c r="AT5" s="115"/>
      <c r="AU5" s="126"/>
      <c r="AV5" s="127"/>
      <c r="AW5" s="128"/>
    </row>
    <row r="6" customFormat="false" ht="48" hidden="false" customHeight="true" outlineLevel="0" collapsed="false">
      <c r="A6" s="115"/>
      <c r="B6" s="115"/>
      <c r="C6" s="133" t="s">
        <v>73</v>
      </c>
      <c r="D6" s="133" t="s">
        <v>74</v>
      </c>
      <c r="E6" s="133" t="s">
        <v>75</v>
      </c>
      <c r="F6" s="133" t="s">
        <v>74</v>
      </c>
      <c r="G6" s="133" t="s">
        <v>75</v>
      </c>
      <c r="H6" s="133" t="s">
        <v>74</v>
      </c>
      <c r="I6" s="133" t="s">
        <v>75</v>
      </c>
      <c r="J6" s="133" t="s">
        <v>74</v>
      </c>
      <c r="K6" s="133" t="s">
        <v>75</v>
      </c>
      <c r="L6" s="133" t="s">
        <v>74</v>
      </c>
      <c r="M6" s="133" t="s">
        <v>75</v>
      </c>
      <c r="N6" s="133" t="s">
        <v>74</v>
      </c>
      <c r="O6" s="133" t="s">
        <v>75</v>
      </c>
      <c r="P6" s="133" t="s">
        <v>74</v>
      </c>
      <c r="Q6" s="133" t="s">
        <v>75</v>
      </c>
      <c r="R6" s="133" t="s">
        <v>74</v>
      </c>
      <c r="S6" s="133" t="s">
        <v>75</v>
      </c>
      <c r="T6" s="133" t="s">
        <v>74</v>
      </c>
      <c r="U6" s="133" t="s">
        <v>75</v>
      </c>
      <c r="V6" s="133" t="s">
        <v>74</v>
      </c>
      <c r="W6" s="133" t="s">
        <v>75</v>
      </c>
      <c r="X6" s="133" t="s">
        <v>74</v>
      </c>
      <c r="Y6" s="133" t="s">
        <v>75</v>
      </c>
      <c r="Z6" s="133" t="s">
        <v>74</v>
      </c>
      <c r="AA6" s="117"/>
      <c r="AB6" s="117"/>
      <c r="AC6" s="115"/>
      <c r="AD6" s="118"/>
      <c r="AE6" s="129"/>
      <c r="AF6" s="129"/>
      <c r="AG6" s="130"/>
      <c r="AH6" s="130"/>
      <c r="AI6" s="130"/>
      <c r="AJ6" s="130"/>
      <c r="AK6" s="120"/>
      <c r="AL6" s="121"/>
      <c r="AM6" s="121"/>
      <c r="AN6" s="121"/>
      <c r="AO6" s="134" t="s">
        <v>76</v>
      </c>
      <c r="AP6" s="131"/>
      <c r="AQ6" s="103" t="s">
        <v>14</v>
      </c>
      <c r="AR6" s="103" t="s">
        <v>77</v>
      </c>
      <c r="AS6" s="135" t="s">
        <v>78</v>
      </c>
      <c r="AT6" s="115"/>
      <c r="AU6" s="126"/>
      <c r="AV6" s="127"/>
      <c r="AW6" s="128"/>
    </row>
    <row r="7" customFormat="false" ht="12" hidden="false" customHeight="false" outlineLevel="0" collapsed="false">
      <c r="A7" s="115" t="n">
        <v>1</v>
      </c>
      <c r="B7" s="115" t="n">
        <v>2</v>
      </c>
      <c r="C7" s="136" t="n">
        <v>3</v>
      </c>
      <c r="D7" s="115" t="n">
        <v>4</v>
      </c>
      <c r="E7" s="136" t="n">
        <v>5</v>
      </c>
      <c r="F7" s="115" t="n">
        <v>6</v>
      </c>
      <c r="G7" s="136" t="n">
        <v>7</v>
      </c>
      <c r="H7" s="115" t="n">
        <v>8</v>
      </c>
      <c r="I7" s="136" t="n">
        <v>9</v>
      </c>
      <c r="J7" s="115" t="n">
        <v>10</v>
      </c>
      <c r="K7" s="136" t="n">
        <v>11</v>
      </c>
      <c r="L7" s="115" t="n">
        <v>12</v>
      </c>
      <c r="M7" s="136" t="n">
        <v>13</v>
      </c>
      <c r="N7" s="115" t="n">
        <v>14</v>
      </c>
      <c r="O7" s="136" t="n">
        <v>15</v>
      </c>
      <c r="P7" s="115" t="n">
        <v>16</v>
      </c>
      <c r="Q7" s="136" t="n">
        <v>17</v>
      </c>
      <c r="R7" s="115" t="n">
        <v>18</v>
      </c>
      <c r="S7" s="136" t="n">
        <v>19</v>
      </c>
      <c r="T7" s="136" t="n">
        <v>20</v>
      </c>
      <c r="U7" s="136" t="n">
        <v>21</v>
      </c>
      <c r="V7" s="115" t="n">
        <v>22</v>
      </c>
      <c r="W7" s="115" t="n">
        <v>23</v>
      </c>
      <c r="X7" s="137" t="n">
        <v>24</v>
      </c>
      <c r="Y7" s="137" t="n">
        <v>25</v>
      </c>
      <c r="Z7" s="138" t="n">
        <v>26</v>
      </c>
      <c r="AA7" s="137" t="n">
        <v>27</v>
      </c>
      <c r="AB7" s="139" t="n">
        <v>28</v>
      </c>
      <c r="AC7" s="139"/>
      <c r="AD7" s="140"/>
      <c r="AE7" s="141" t="n">
        <v>1</v>
      </c>
      <c r="AF7" s="141" t="n">
        <v>2</v>
      </c>
      <c r="AG7" s="142" t="n">
        <v>3</v>
      </c>
      <c r="AH7" s="143" t="n">
        <v>4</v>
      </c>
      <c r="AI7" s="144"/>
      <c r="AJ7" s="145" t="n">
        <v>5</v>
      </c>
      <c r="AK7" s="146" t="n">
        <v>6</v>
      </c>
      <c r="AL7" s="146"/>
      <c r="AM7" s="147" t="n">
        <v>7</v>
      </c>
      <c r="AN7" s="146" t="n">
        <v>8</v>
      </c>
      <c r="AO7" s="148"/>
      <c r="AP7" s="148"/>
      <c r="AR7" s="149" t="n">
        <v>9</v>
      </c>
      <c r="AS7" s="150" t="n">
        <v>10</v>
      </c>
      <c r="AT7" s="139"/>
      <c r="AU7" s="151"/>
      <c r="AW7" s="152" t="n">
        <v>43647</v>
      </c>
    </row>
    <row r="8" customFormat="false" ht="12" hidden="false" customHeight="true" outlineLevel="0" collapsed="false">
      <c r="A8" s="153" t="n">
        <v>1</v>
      </c>
      <c r="B8" s="154"/>
      <c r="C8" s="155" t="n">
        <f aca="false">D8/98*100/0.15239</f>
        <v>0</v>
      </c>
      <c r="D8" s="156" t="n">
        <f aca="false">январь!E9</f>
        <v>0</v>
      </c>
      <c r="E8" s="155" t="n">
        <f aca="false">F8/98*100/0.1746</f>
        <v>0</v>
      </c>
      <c r="F8" s="156" t="n">
        <f aca="false">февраль!E9</f>
        <v>0</v>
      </c>
      <c r="G8" s="155" t="n">
        <f aca="false">H8/98*100/0.1746</f>
        <v>0</v>
      </c>
      <c r="H8" s="157" t="n">
        <f aca="false">март!E9</f>
        <v>0</v>
      </c>
      <c r="I8" s="155" t="n">
        <f aca="false">J8/98*100/0.1746</f>
        <v>0</v>
      </c>
      <c r="J8" s="156" t="n">
        <f aca="false">апрель!E9</f>
        <v>0</v>
      </c>
      <c r="K8" s="155" t="n">
        <f aca="false">L8/98*100/0.1746</f>
        <v>0</v>
      </c>
      <c r="L8" s="156" t="n">
        <f aca="false">май!E9</f>
        <v>0</v>
      </c>
      <c r="M8" s="155" t="n">
        <f aca="false">N8/98*100/0.1746</f>
        <v>0</v>
      </c>
      <c r="N8" s="156" t="n">
        <f aca="false">июнь!E9</f>
        <v>0</v>
      </c>
      <c r="O8" s="155" t="n">
        <f aca="false">P8/98*100/0.1746</f>
        <v>0</v>
      </c>
      <c r="P8" s="156" t="n">
        <f aca="false">июль!E9</f>
        <v>0</v>
      </c>
      <c r="Q8" s="155" t="n">
        <f aca="false">R8/98*100/0.1746</f>
        <v>0</v>
      </c>
      <c r="R8" s="156" t="n">
        <f aca="false">август!E9</f>
        <v>0</v>
      </c>
      <c r="S8" s="155" t="n">
        <f aca="false">T8/98*100/0.1746</f>
        <v>0</v>
      </c>
      <c r="T8" s="156" t="n">
        <f aca="false">сентябрь!E9</f>
        <v>0</v>
      </c>
      <c r="U8" s="155" t="n">
        <f aca="false">V8/98*100/0.1746</f>
        <v>0</v>
      </c>
      <c r="V8" s="156" t="n">
        <f aca="false">октябрь!E9</f>
        <v>0</v>
      </c>
      <c r="W8" s="155" t="n">
        <f aca="false">X8/98*100/0.1746</f>
        <v>0</v>
      </c>
      <c r="X8" s="156" t="n">
        <f aca="false">ноябрь!E12</f>
        <v>0</v>
      </c>
      <c r="Y8" s="155" t="n">
        <f aca="false">Z8/98*100/0.1746</f>
        <v>0</v>
      </c>
      <c r="Z8" s="156" t="n">
        <f aca="false">декабрь!E9</f>
        <v>0</v>
      </c>
      <c r="AA8" s="158" t="n">
        <f aca="false">C8+E8+G8+I8+K8+M8+O8+Q8+S8+U8+W8+Y8</f>
        <v>0</v>
      </c>
      <c r="AB8" s="159" t="n">
        <f aca="false">D8+F8+H8+J8+L8+N8+P8+R8+T8+V8+X8+Z8</f>
        <v>0</v>
      </c>
      <c r="AC8" s="160"/>
      <c r="AD8" s="161"/>
      <c r="AE8" s="162"/>
      <c r="AF8" s="162"/>
      <c r="AG8" s="163"/>
      <c r="AH8" s="164"/>
      <c r="AI8" s="165" t="n">
        <f aca="false">AA8</f>
        <v>0</v>
      </c>
      <c r="AJ8" s="166" t="n">
        <f aca="false">SUM(AE8:AI8)</f>
        <v>0</v>
      </c>
      <c r="AK8" s="167"/>
      <c r="AL8" s="167"/>
      <c r="AM8" s="167" t="n">
        <f aca="false">AL8+AA8</f>
        <v>0</v>
      </c>
      <c r="AN8" s="168" t="n">
        <f aca="false">AK8-AM8</f>
        <v>0</v>
      </c>
      <c r="AO8" s="169"/>
      <c r="AP8" s="169"/>
      <c r="AR8" s="170" t="n">
        <f aca="false">AS8-AS8*0.1433/0.1746</f>
        <v>0</v>
      </c>
      <c r="AS8" s="171"/>
      <c r="AT8" s="160"/>
      <c r="AU8" s="172" t="n">
        <f aca="false">AB8*100/98*2%+AB8*100/98*0.8%</f>
        <v>0</v>
      </c>
      <c r="AV8" s="112"/>
      <c r="AW8" s="173" t="n">
        <f aca="false">июль!H9</f>
        <v>0</v>
      </c>
    </row>
    <row r="9" customFormat="false" ht="13.5" hidden="false" customHeight="true" outlineLevel="0" collapsed="false">
      <c r="A9" s="153" t="n">
        <f aca="false">A8+1</f>
        <v>2</v>
      </c>
      <c r="B9" s="154"/>
      <c r="C9" s="155" t="n">
        <f aca="false">D9/98*100/0.15239</f>
        <v>0</v>
      </c>
      <c r="D9" s="156" t="n">
        <f aca="false">январь!E10</f>
        <v>0</v>
      </c>
      <c r="E9" s="155" t="n">
        <f aca="false">F9/98*100/0.1746</f>
        <v>0</v>
      </c>
      <c r="F9" s="156" t="n">
        <f aca="false">февраль!E10</f>
        <v>0</v>
      </c>
      <c r="G9" s="155" t="n">
        <f aca="false">H9/98*100/0.1746</f>
        <v>0</v>
      </c>
      <c r="H9" s="156" t="n">
        <f aca="false">март!E10</f>
        <v>0</v>
      </c>
      <c r="I9" s="155" t="n">
        <f aca="false">J9/98*100/0.1746</f>
        <v>0</v>
      </c>
      <c r="J9" s="156" t="n">
        <f aca="false">апрель!E10</f>
        <v>0</v>
      </c>
      <c r="K9" s="155" t="n">
        <f aca="false">L9/98*100/0.1746</f>
        <v>0</v>
      </c>
      <c r="L9" s="156" t="n">
        <f aca="false">май!E10</f>
        <v>0</v>
      </c>
      <c r="M9" s="155" t="n">
        <f aca="false">N9/98*100/0.1746</f>
        <v>0</v>
      </c>
      <c r="N9" s="156" t="n">
        <f aca="false">июнь!E10</f>
        <v>0</v>
      </c>
      <c r="O9" s="155" t="n">
        <f aca="false">P9/98*100/0.1746</f>
        <v>0</v>
      </c>
      <c r="P9" s="156" t="n">
        <f aca="false">июль!E10</f>
        <v>0</v>
      </c>
      <c r="Q9" s="155" t="n">
        <f aca="false">R9/98*100/0.1746</f>
        <v>0</v>
      </c>
      <c r="R9" s="156" t="n">
        <f aca="false">август!E10</f>
        <v>0</v>
      </c>
      <c r="S9" s="155" t="n">
        <f aca="false">T9/98*100/0.1746</f>
        <v>0</v>
      </c>
      <c r="T9" s="156" t="n">
        <f aca="false">сентябрь!E10</f>
        <v>0</v>
      </c>
      <c r="U9" s="155" t="n">
        <f aca="false">V9/98*100/0.1746</f>
        <v>0</v>
      </c>
      <c r="V9" s="156" t="n">
        <f aca="false">октябрь!E10</f>
        <v>0</v>
      </c>
      <c r="W9" s="155" t="n">
        <f aca="false">X9/98*100/0.1746</f>
        <v>0</v>
      </c>
      <c r="X9" s="156" t="n">
        <f aca="false">ноябрь!E13</f>
        <v>0</v>
      </c>
      <c r="Y9" s="155" t="n">
        <f aca="false">Z9/98*100/0.1746</f>
        <v>0</v>
      </c>
      <c r="Z9" s="156" t="n">
        <f aca="false">декабрь!E10</f>
        <v>0</v>
      </c>
      <c r="AA9" s="158" t="n">
        <f aca="false">C9+E9+G9+I9+K9+M9+O9+Q9+S9+U9+W9+Y9</f>
        <v>0</v>
      </c>
      <c r="AB9" s="159" t="n">
        <f aca="false">D9+F9+H9+J9+L9+N9+P9+R9+T9+V9+X9+Z9</f>
        <v>0</v>
      </c>
      <c r="AC9" s="174" t="n">
        <f aca="false">AC8+1</f>
        <v>1</v>
      </c>
      <c r="AD9" s="175"/>
      <c r="AE9" s="176"/>
      <c r="AF9" s="176"/>
      <c r="AG9" s="177"/>
      <c r="AH9" s="178"/>
      <c r="AI9" s="179" t="n">
        <f aca="false">AA9</f>
        <v>0</v>
      </c>
      <c r="AJ9" s="180" t="n">
        <f aca="false">SUM(AE9:AI9)</f>
        <v>0</v>
      </c>
      <c r="AK9" s="181"/>
      <c r="AL9" s="181"/>
      <c r="AM9" s="181" t="n">
        <f aca="false">58+AA9+AR9</f>
        <v>58</v>
      </c>
      <c r="AN9" s="182" t="n">
        <f aca="false">AK9-AM9</f>
        <v>-58</v>
      </c>
      <c r="AO9" s="183" t="n">
        <f aca="false">AN9*0.1746</f>
        <v>-10.1268</v>
      </c>
      <c r="AP9" s="184"/>
      <c r="AR9" s="170" t="n">
        <f aca="false">AS9-AS9*0.1433/0.1746</f>
        <v>0</v>
      </c>
      <c r="AS9" s="170"/>
      <c r="AT9" s="174" t="n">
        <f aca="false">AT8+1</f>
        <v>1</v>
      </c>
      <c r="AU9" s="172" t="n">
        <f aca="false">AB9*100/98*2%+AB9*100/98*0.8%</f>
        <v>0</v>
      </c>
      <c r="AV9" s="112"/>
      <c r="AW9" s="173" t="n">
        <f aca="false">июль!H10</f>
        <v>0</v>
      </c>
    </row>
    <row r="10" customFormat="false" ht="11.25" hidden="false" customHeight="true" outlineLevel="0" collapsed="false">
      <c r="A10" s="153" t="n">
        <f aca="false">A9+1</f>
        <v>3</v>
      </c>
      <c r="B10" s="154"/>
      <c r="C10" s="155" t="n">
        <f aca="false">D10/98*100/0.15239</f>
        <v>0</v>
      </c>
      <c r="D10" s="156" t="n">
        <f aca="false">январь!E11</f>
        <v>0</v>
      </c>
      <c r="E10" s="155" t="n">
        <f aca="false">F10/98*100/0.1746</f>
        <v>0</v>
      </c>
      <c r="F10" s="156" t="n">
        <f aca="false">февраль!E11</f>
        <v>0</v>
      </c>
      <c r="G10" s="155" t="n">
        <f aca="false">H10/98*100/0.1746</f>
        <v>0</v>
      </c>
      <c r="H10" s="156" t="n">
        <f aca="false">март!E11</f>
        <v>0</v>
      </c>
      <c r="I10" s="155" t="n">
        <f aca="false">J10/98*100/0.1746</f>
        <v>0</v>
      </c>
      <c r="J10" s="156" t="n">
        <f aca="false">апрель!E11</f>
        <v>0</v>
      </c>
      <c r="K10" s="155" t="n">
        <f aca="false">L10/98*100/0.1746</f>
        <v>0</v>
      </c>
      <c r="L10" s="156" t="n">
        <f aca="false">май!E11</f>
        <v>0</v>
      </c>
      <c r="M10" s="155" t="n">
        <f aca="false">N10/98*100/0.1746</f>
        <v>0</v>
      </c>
      <c r="N10" s="156" t="n">
        <f aca="false">июнь!E11</f>
        <v>0</v>
      </c>
      <c r="O10" s="155" t="n">
        <f aca="false">P10/98*100/0.1746</f>
        <v>0</v>
      </c>
      <c r="P10" s="156" t="n">
        <f aca="false">июль!E11</f>
        <v>0</v>
      </c>
      <c r="Q10" s="155" t="n">
        <f aca="false">R10/98*100/0.1746</f>
        <v>0</v>
      </c>
      <c r="R10" s="156" t="n">
        <f aca="false">август!E11</f>
        <v>0</v>
      </c>
      <c r="S10" s="155" t="n">
        <f aca="false">T10/98*100/0.1746</f>
        <v>0</v>
      </c>
      <c r="T10" s="156" t="n">
        <f aca="false">сентябрь!E11</f>
        <v>0</v>
      </c>
      <c r="U10" s="155" t="n">
        <f aca="false">V10/98*100/0.1746</f>
        <v>0</v>
      </c>
      <c r="V10" s="156" t="n">
        <f aca="false">октябрь!E11</f>
        <v>0</v>
      </c>
      <c r="W10" s="155" t="n">
        <f aca="false">X10/98*100/0.1746</f>
        <v>0</v>
      </c>
      <c r="X10" s="156" t="n">
        <f aca="false">ноябрь!E14</f>
        <v>0</v>
      </c>
      <c r="Y10" s="155" t="n">
        <f aca="false">Z10/98*100/0.1746</f>
        <v>0</v>
      </c>
      <c r="Z10" s="156" t="n">
        <f aca="false">декабрь!E11</f>
        <v>0</v>
      </c>
      <c r="AA10" s="158" t="n">
        <f aca="false">C10+E10+G10+I10+K10+M10+O10+Q10+S10+U10+W10+Y10</f>
        <v>0</v>
      </c>
      <c r="AB10" s="159" t="n">
        <f aca="false">D10+F10+H10+J10+L10+N10+P10+R10+T10+V10+X10+Z10</f>
        <v>0</v>
      </c>
      <c r="AC10" s="160" t="n">
        <f aca="false">AC9+1</f>
        <v>2</v>
      </c>
      <c r="AD10" s="161"/>
      <c r="AE10" s="162"/>
      <c r="AF10" s="162"/>
      <c r="AG10" s="163"/>
      <c r="AH10" s="164"/>
      <c r="AI10" s="165" t="n">
        <f aca="false">AA10</f>
        <v>0</v>
      </c>
      <c r="AJ10" s="166" t="n">
        <f aca="false">SUM(AE10:AI10)</f>
        <v>0</v>
      </c>
      <c r="AK10" s="167"/>
      <c r="AL10" s="167"/>
      <c r="AM10" s="181" t="n">
        <f aca="false">AL10+AA10</f>
        <v>0</v>
      </c>
      <c r="AN10" s="168" t="n">
        <f aca="false">AK10-AM10</f>
        <v>0</v>
      </c>
      <c r="AO10" s="183" t="n">
        <f aca="false">AN10*0.1746</f>
        <v>0</v>
      </c>
      <c r="AP10" s="169"/>
      <c r="AR10" s="170" t="n">
        <f aca="false">AS10-AS10*0.1433/0.1746</f>
        <v>0</v>
      </c>
      <c r="AS10" s="170"/>
      <c r="AT10" s="160" t="n">
        <f aca="false">AT9+1</f>
        <v>2</v>
      </c>
      <c r="AU10" s="172" t="n">
        <f aca="false">AB10*100/98*2%+AB10*100/98*0.8%</f>
        <v>0</v>
      </c>
      <c r="AV10" s="112"/>
      <c r="AW10" s="173" t="n">
        <f aca="false">июль!H11</f>
        <v>0</v>
      </c>
    </row>
    <row r="11" customFormat="false" ht="11.45" hidden="false" customHeight="true" outlineLevel="0" collapsed="false">
      <c r="A11" s="153" t="n">
        <f aca="false">A10+1</f>
        <v>4</v>
      </c>
      <c r="B11" s="154"/>
      <c r="C11" s="155" t="n">
        <f aca="false">D11/98*100/0.15239</f>
        <v>0</v>
      </c>
      <c r="D11" s="156" t="n">
        <f aca="false">январь!E12</f>
        <v>0</v>
      </c>
      <c r="E11" s="155" t="n">
        <f aca="false">F11/98*100/0.1746</f>
        <v>0</v>
      </c>
      <c r="F11" s="156" t="n">
        <f aca="false">февраль!E12</f>
        <v>0</v>
      </c>
      <c r="G11" s="155" t="n">
        <f aca="false">H11/98*100/0.1746</f>
        <v>0</v>
      </c>
      <c r="H11" s="156" t="n">
        <f aca="false">март!E12</f>
        <v>0</v>
      </c>
      <c r="I11" s="155" t="n">
        <f aca="false">J11/98*100/0.1746</f>
        <v>0</v>
      </c>
      <c r="J11" s="156" t="n">
        <f aca="false">апрель!E12</f>
        <v>0</v>
      </c>
      <c r="K11" s="155" t="n">
        <f aca="false">L11/98*100/0.1746</f>
        <v>0</v>
      </c>
      <c r="L11" s="156" t="n">
        <f aca="false">май!E12</f>
        <v>0</v>
      </c>
      <c r="M11" s="155" t="n">
        <f aca="false">N11/98*100/0.1746</f>
        <v>0</v>
      </c>
      <c r="N11" s="156" t="n">
        <f aca="false">июнь!E12</f>
        <v>0</v>
      </c>
      <c r="O11" s="155" t="n">
        <f aca="false">P11/98*100/0.1746</f>
        <v>0</v>
      </c>
      <c r="P11" s="156" t="n">
        <f aca="false">июль!E12</f>
        <v>0</v>
      </c>
      <c r="Q11" s="155" t="n">
        <f aca="false">R11/98*100/0.1746</f>
        <v>0</v>
      </c>
      <c r="R11" s="156" t="n">
        <f aca="false">август!E12</f>
        <v>0</v>
      </c>
      <c r="S11" s="155" t="n">
        <f aca="false">T11/98*100/0.1746</f>
        <v>0</v>
      </c>
      <c r="T11" s="156" t="n">
        <f aca="false">сентябрь!E12</f>
        <v>0</v>
      </c>
      <c r="U11" s="155" t="n">
        <f aca="false">V11/98*100/0.1746</f>
        <v>0</v>
      </c>
      <c r="V11" s="156" t="n">
        <f aca="false">октябрь!E12</f>
        <v>0</v>
      </c>
      <c r="W11" s="155" t="n">
        <f aca="false">X11/98*100/0.1746</f>
        <v>0</v>
      </c>
      <c r="X11" s="156" t="n">
        <f aca="false">ноябрь!E15</f>
        <v>0</v>
      </c>
      <c r="Y11" s="155" t="n">
        <f aca="false">Z11/98*100/0.1746</f>
        <v>0</v>
      </c>
      <c r="Z11" s="156" t="n">
        <f aca="false">декабрь!E12</f>
        <v>0</v>
      </c>
      <c r="AA11" s="158" t="n">
        <f aca="false">C11+E11+G11+I11+K11+M11+O11+Q11+S11+U11+W11+Y11</f>
        <v>0</v>
      </c>
      <c r="AB11" s="159" t="n">
        <f aca="false">D11+F11+H11+J11+L11+N11+P11+R11+T11+V11+X11+Z11</f>
        <v>0</v>
      </c>
      <c r="AC11" s="185" t="n">
        <f aca="false">AC10+1</f>
        <v>3</v>
      </c>
      <c r="AD11" s="175"/>
      <c r="AE11" s="176"/>
      <c r="AF11" s="176"/>
      <c r="AG11" s="177"/>
      <c r="AH11" s="178"/>
      <c r="AI11" s="179" t="n">
        <f aca="false">AA11</f>
        <v>0</v>
      </c>
      <c r="AJ11" s="180" t="n">
        <f aca="false">SUM(AE11:AI11)</f>
        <v>0</v>
      </c>
      <c r="AK11" s="186"/>
      <c r="AL11" s="186"/>
      <c r="AM11" s="181" t="n">
        <f aca="false">AL11+AA11</f>
        <v>0</v>
      </c>
      <c r="AN11" s="187" t="n">
        <f aca="false">AK11-AM11</f>
        <v>0</v>
      </c>
      <c r="AO11" s="183" t="n">
        <f aca="false">AN11*0.1746</f>
        <v>0</v>
      </c>
      <c r="AP11" s="188"/>
      <c r="AR11" s="170" t="n">
        <f aca="false">AS11-AS11*0.1433/0.1746</f>
        <v>0</v>
      </c>
      <c r="AS11" s="170"/>
      <c r="AT11" s="185" t="n">
        <f aca="false">AT10+1</f>
        <v>3</v>
      </c>
      <c r="AU11" s="172" t="n">
        <f aca="false">AB11*100/98*2%+AB11*100/98*0.8%</f>
        <v>0</v>
      </c>
      <c r="AV11" s="112"/>
      <c r="AW11" s="173" t="n">
        <f aca="false">июль!H12</f>
        <v>0</v>
      </c>
    </row>
    <row r="12" customFormat="false" ht="12" hidden="false" customHeight="true" outlineLevel="0" collapsed="false">
      <c r="A12" s="153" t="n">
        <f aca="false">A11+1</f>
        <v>5</v>
      </c>
      <c r="B12" s="154"/>
      <c r="C12" s="155" t="n">
        <f aca="false">D12/98*100/0.15239</f>
        <v>0</v>
      </c>
      <c r="D12" s="156" t="n">
        <f aca="false">январь!E13</f>
        <v>0</v>
      </c>
      <c r="E12" s="155" t="n">
        <f aca="false">F12/98*100/0.1746</f>
        <v>0</v>
      </c>
      <c r="F12" s="156" t="n">
        <f aca="false">февраль!E13</f>
        <v>0</v>
      </c>
      <c r="G12" s="155" t="n">
        <f aca="false">H12/98*100/0.1746</f>
        <v>0</v>
      </c>
      <c r="H12" s="156" t="n">
        <f aca="false">март!E13</f>
        <v>0</v>
      </c>
      <c r="I12" s="155" t="n">
        <f aca="false">J12/98*100/0.1746</f>
        <v>0</v>
      </c>
      <c r="J12" s="156" t="n">
        <f aca="false">апрель!E13</f>
        <v>0</v>
      </c>
      <c r="K12" s="155" t="n">
        <f aca="false">L12/98*100/0.1746</f>
        <v>0</v>
      </c>
      <c r="L12" s="156" t="n">
        <f aca="false">май!E13</f>
        <v>0</v>
      </c>
      <c r="M12" s="155" t="n">
        <f aca="false">N12/98*100/0.1746</f>
        <v>0</v>
      </c>
      <c r="N12" s="156" t="n">
        <f aca="false">июнь!E13</f>
        <v>0</v>
      </c>
      <c r="O12" s="155" t="n">
        <f aca="false">P12/98*100/0.1746</f>
        <v>0</v>
      </c>
      <c r="P12" s="156" t="n">
        <f aca="false">июль!E13</f>
        <v>0</v>
      </c>
      <c r="Q12" s="155" t="n">
        <f aca="false">R12/98*100/0.1746</f>
        <v>0</v>
      </c>
      <c r="R12" s="156" t="n">
        <f aca="false">август!E13</f>
        <v>0</v>
      </c>
      <c r="S12" s="155" t="n">
        <f aca="false">T12/98*100/0.1746</f>
        <v>0</v>
      </c>
      <c r="T12" s="156" t="n">
        <f aca="false">сентябрь!E13</f>
        <v>0</v>
      </c>
      <c r="U12" s="155" t="n">
        <f aca="false">V12/98*100/0.1746</f>
        <v>0</v>
      </c>
      <c r="V12" s="156" t="n">
        <f aca="false">октябрь!E13</f>
        <v>0</v>
      </c>
      <c r="W12" s="155" t="n">
        <f aca="false">X12/98*100/0.1746</f>
        <v>0</v>
      </c>
      <c r="X12" s="156" t="n">
        <f aca="false">ноябрь!E16</f>
        <v>0</v>
      </c>
      <c r="Y12" s="155" t="n">
        <f aca="false">Z12/98*100/0.1746</f>
        <v>0</v>
      </c>
      <c r="Z12" s="156" t="n">
        <f aca="false">декабрь!E13</f>
        <v>0</v>
      </c>
      <c r="AA12" s="158" t="n">
        <f aca="false">C12+E12+G12+I12+K12+M12+O12+Q12+S12+U12+W12+Y12</f>
        <v>0</v>
      </c>
      <c r="AB12" s="159" t="n">
        <f aca="false">D12+F12+H12+J12+L12+N12+P12+R12+T12+V12+X12+Z12</f>
        <v>0</v>
      </c>
      <c r="AC12" s="185" t="n">
        <f aca="false">AC11+1</f>
        <v>4</v>
      </c>
      <c r="AD12" s="175"/>
      <c r="AE12" s="176"/>
      <c r="AF12" s="176"/>
      <c r="AG12" s="177"/>
      <c r="AH12" s="178"/>
      <c r="AI12" s="179" t="n">
        <f aca="false">AA12</f>
        <v>0</v>
      </c>
      <c r="AJ12" s="180" t="n">
        <f aca="false">SUM(AE12:AI12)</f>
        <v>0</v>
      </c>
      <c r="AK12" s="186"/>
      <c r="AL12" s="186"/>
      <c r="AM12" s="181"/>
      <c r="AN12" s="187"/>
      <c r="AO12" s="189" t="n">
        <f aca="false">AN12*0.1746</f>
        <v>0</v>
      </c>
      <c r="AP12" s="188"/>
      <c r="AQ12" s="190"/>
      <c r="AR12" s="170" t="n">
        <f aca="false">AS12-AS12*0.1433/0.1746</f>
        <v>0</v>
      </c>
      <c r="AS12" s="170"/>
      <c r="AT12" s="185" t="n">
        <f aca="false">AT11+1</f>
        <v>4</v>
      </c>
      <c r="AU12" s="172" t="n">
        <f aca="false">AB12*100/98*2%+AB12*100/98*0.8%</f>
        <v>0</v>
      </c>
      <c r="AV12" s="112"/>
      <c r="AW12" s="173" t="n">
        <f aca="false">июль!H13</f>
        <v>0</v>
      </c>
    </row>
    <row r="13" customFormat="false" ht="11.45" hidden="false" customHeight="true" outlineLevel="0" collapsed="false">
      <c r="A13" s="153" t="n">
        <f aca="false">A12+1</f>
        <v>6</v>
      </c>
      <c r="B13" s="154"/>
      <c r="C13" s="155" t="n">
        <f aca="false">D13/98*100/0.15239</f>
        <v>0</v>
      </c>
      <c r="D13" s="156" t="n">
        <f aca="false">январь!E14</f>
        <v>0</v>
      </c>
      <c r="E13" s="155" t="n">
        <f aca="false">F13/98*100/0.1746</f>
        <v>0</v>
      </c>
      <c r="F13" s="156" t="n">
        <f aca="false">февраль!E14</f>
        <v>0</v>
      </c>
      <c r="G13" s="155" t="n">
        <f aca="false">H13/98*100/0.1746</f>
        <v>0</v>
      </c>
      <c r="H13" s="156" t="n">
        <f aca="false">март!E14</f>
        <v>0</v>
      </c>
      <c r="I13" s="155" t="n">
        <f aca="false">J13/98*100/0.1746</f>
        <v>0</v>
      </c>
      <c r="J13" s="156" t="n">
        <f aca="false">апрель!E14</f>
        <v>0</v>
      </c>
      <c r="K13" s="155" t="n">
        <f aca="false">L13/98*100/0.1746</f>
        <v>0</v>
      </c>
      <c r="L13" s="156" t="n">
        <f aca="false">май!E14</f>
        <v>0</v>
      </c>
      <c r="M13" s="155" t="n">
        <f aca="false">N13/98*100/0.1746</f>
        <v>0</v>
      </c>
      <c r="N13" s="156" t="n">
        <f aca="false">июнь!E14</f>
        <v>0</v>
      </c>
      <c r="O13" s="155" t="n">
        <f aca="false">P13/98*100/0.1746</f>
        <v>0</v>
      </c>
      <c r="P13" s="156" t="n">
        <f aca="false">июль!E14</f>
        <v>0</v>
      </c>
      <c r="Q13" s="155" t="n">
        <f aca="false">R13/98*100/0.1746</f>
        <v>0</v>
      </c>
      <c r="R13" s="156" t="n">
        <f aca="false">август!E14</f>
        <v>0</v>
      </c>
      <c r="S13" s="155" t="n">
        <f aca="false">T13/98*100/0.1746</f>
        <v>0</v>
      </c>
      <c r="T13" s="156" t="n">
        <f aca="false">сентябрь!E14</f>
        <v>0</v>
      </c>
      <c r="U13" s="155" t="n">
        <f aca="false">V13/98*100/0.1746</f>
        <v>286.368843069874</v>
      </c>
      <c r="V13" s="156" t="n">
        <f aca="false">октябрь!E14</f>
        <v>49</v>
      </c>
      <c r="W13" s="155" t="n">
        <f aca="false">X13/98*100/0.1746</f>
        <v>0</v>
      </c>
      <c r="X13" s="156" t="n">
        <f aca="false">ноябрь!E17</f>
        <v>0</v>
      </c>
      <c r="Y13" s="155" t="n">
        <f aca="false">Z13/98*100/0.1746</f>
        <v>0</v>
      </c>
      <c r="Z13" s="156" t="n">
        <f aca="false">декабрь!E14</f>
        <v>0</v>
      </c>
      <c r="AA13" s="158" t="n">
        <f aca="false">C13+E13+G13+I13+K13+M13+O13+Q13+S13+U13+W13+Y13</f>
        <v>286.368843069874</v>
      </c>
      <c r="AB13" s="159" t="n">
        <f aca="false">D13+F13+H13+J13+L13+N13+P13+R13+T13+V13+X13+Z13</f>
        <v>49</v>
      </c>
      <c r="AC13" s="185" t="n">
        <f aca="false">AC12+1</f>
        <v>5</v>
      </c>
      <c r="AD13" s="175"/>
      <c r="AE13" s="176"/>
      <c r="AF13" s="176"/>
      <c r="AG13" s="177"/>
      <c r="AH13" s="178"/>
      <c r="AI13" s="179" t="n">
        <f aca="false">AA13</f>
        <v>286.368843069874</v>
      </c>
      <c r="AJ13" s="180" t="n">
        <f aca="false">SUM(AE13:AI13)</f>
        <v>286.368843069874</v>
      </c>
      <c r="AK13" s="191"/>
      <c r="AL13" s="191"/>
      <c r="AM13" s="181" t="n">
        <f aca="false">AL13+AA13+AR13</f>
        <v>286.368843069874</v>
      </c>
      <c r="AN13" s="182" t="n">
        <f aca="false">AK13-AM13</f>
        <v>-286.368843069874</v>
      </c>
      <c r="AO13" s="183" t="n">
        <f aca="false">AN13*0.1746</f>
        <v>-50</v>
      </c>
      <c r="AP13" s="184"/>
      <c r="AQ13" s="192"/>
      <c r="AR13" s="170" t="n">
        <f aca="false">AS13-AS13*0.1433/0.1746</f>
        <v>0</v>
      </c>
      <c r="AS13" s="170"/>
      <c r="AT13" s="185" t="n">
        <f aca="false">AT12+1</f>
        <v>5</v>
      </c>
      <c r="AU13" s="172" t="n">
        <f aca="false">AB13*100/98*2%+AB13*100/98*0.8%</f>
        <v>1.4</v>
      </c>
      <c r="AV13" s="112"/>
      <c r="AW13" s="173" t="n">
        <f aca="false">июль!H14</f>
        <v>0</v>
      </c>
    </row>
    <row r="14" customFormat="false" ht="11.45" hidden="false" customHeight="true" outlineLevel="0" collapsed="false">
      <c r="A14" s="153" t="n">
        <f aca="false">A13+1</f>
        <v>7</v>
      </c>
      <c r="B14" s="154"/>
      <c r="C14" s="155" t="n">
        <f aca="false">D14/98*100/0.15239</f>
        <v>0</v>
      </c>
      <c r="D14" s="156" t="n">
        <f aca="false">январь!E15</f>
        <v>0</v>
      </c>
      <c r="E14" s="155" t="n">
        <f aca="false">F14/98*100/0.1746</f>
        <v>0</v>
      </c>
      <c r="F14" s="156" t="n">
        <f aca="false">февраль!E15</f>
        <v>0</v>
      </c>
      <c r="G14" s="155" t="n">
        <f aca="false">H14/98*100/0.1746</f>
        <v>0</v>
      </c>
      <c r="H14" s="156" t="n">
        <f aca="false">март!E15</f>
        <v>0</v>
      </c>
      <c r="I14" s="155" t="n">
        <f aca="false">J14/98*100/0.1746</f>
        <v>0</v>
      </c>
      <c r="J14" s="156" t="n">
        <f aca="false">апрель!E15</f>
        <v>0</v>
      </c>
      <c r="K14" s="155" t="n">
        <f aca="false">L14/98*100/0.1746</f>
        <v>0</v>
      </c>
      <c r="L14" s="156" t="n">
        <f aca="false">май!E15</f>
        <v>0</v>
      </c>
      <c r="M14" s="155" t="n">
        <f aca="false">N14/98*100/0.1746</f>
        <v>0</v>
      </c>
      <c r="N14" s="156" t="n">
        <f aca="false">июнь!E15</f>
        <v>0</v>
      </c>
      <c r="O14" s="155" t="n">
        <f aca="false">P14/98*100/0.1746</f>
        <v>0</v>
      </c>
      <c r="P14" s="156" t="n">
        <f aca="false">июль!E15</f>
        <v>0</v>
      </c>
      <c r="Q14" s="155" t="n">
        <f aca="false">R14/98*100/0.1746</f>
        <v>0</v>
      </c>
      <c r="R14" s="156" t="n">
        <f aca="false">август!E15</f>
        <v>0</v>
      </c>
      <c r="S14" s="155" t="n">
        <f aca="false">T14/98*100/0.1746</f>
        <v>0</v>
      </c>
      <c r="T14" s="156" t="n">
        <f aca="false">сентябрь!E15</f>
        <v>0</v>
      </c>
      <c r="U14" s="155" t="n">
        <f aca="false">V14/98*100/0.1746</f>
        <v>0</v>
      </c>
      <c r="V14" s="156" t="n">
        <f aca="false">октябрь!E15</f>
        <v>0</v>
      </c>
      <c r="W14" s="155" t="n">
        <f aca="false">X14/98*100/0.1746</f>
        <v>0</v>
      </c>
      <c r="X14" s="156" t="n">
        <f aca="false">ноябрь!E18</f>
        <v>0</v>
      </c>
      <c r="Y14" s="155" t="n">
        <f aca="false">Z14/98*100/0.1746</f>
        <v>0</v>
      </c>
      <c r="Z14" s="156" t="n">
        <f aca="false">декабрь!E15</f>
        <v>0</v>
      </c>
      <c r="AA14" s="158" t="n">
        <f aca="false">C14+E14+G14+I14+K14+M14+O14+Q14+S14+U14+W14+Y14</f>
        <v>0</v>
      </c>
      <c r="AB14" s="159" t="n">
        <f aca="false">D14+F14+H14+J14+L14+N14+P14+R14+T14+V14+X14+Z14</f>
        <v>0</v>
      </c>
      <c r="AC14" s="174" t="n">
        <f aca="false">AC13+1</f>
        <v>6</v>
      </c>
      <c r="AD14" s="175"/>
      <c r="AE14" s="176"/>
      <c r="AF14" s="176"/>
      <c r="AG14" s="177"/>
      <c r="AH14" s="178"/>
      <c r="AI14" s="179" t="n">
        <f aca="false">AA14</f>
        <v>0</v>
      </c>
      <c r="AJ14" s="180" t="n">
        <f aca="false">SUM(AE14:AI14)</f>
        <v>0</v>
      </c>
      <c r="AK14" s="186"/>
      <c r="AL14" s="186"/>
      <c r="AM14" s="181" t="n">
        <f aca="false">AL14+AA14+AR14</f>
        <v>0</v>
      </c>
      <c r="AN14" s="187" t="n">
        <f aca="false">AK14-AM14</f>
        <v>0</v>
      </c>
      <c r="AO14" s="183" t="n">
        <f aca="false">AN14*0.1746</f>
        <v>0</v>
      </c>
      <c r="AP14" s="188"/>
      <c r="AR14" s="170" t="n">
        <f aca="false">AS14-AS14*0.1433/0.1746</f>
        <v>0</v>
      </c>
      <c r="AS14" s="170"/>
      <c r="AT14" s="174" t="n">
        <f aca="false">AT13+1</f>
        <v>6</v>
      </c>
      <c r="AU14" s="172" t="n">
        <f aca="false">AB14*100/98*2%+AB14*100/98*0.8%</f>
        <v>0</v>
      </c>
      <c r="AV14" s="112"/>
      <c r="AW14" s="173" t="n">
        <f aca="false">июль!H15</f>
        <v>0</v>
      </c>
    </row>
    <row r="15" customFormat="false" ht="11.25" hidden="false" customHeight="true" outlineLevel="0" collapsed="false">
      <c r="A15" s="153" t="n">
        <f aca="false">A14+1</f>
        <v>8</v>
      </c>
      <c r="B15" s="154"/>
      <c r="C15" s="155" t="n">
        <f aca="false">D15/98*100/0.15239</f>
        <v>0</v>
      </c>
      <c r="D15" s="156" t="n">
        <f aca="false">январь!E16</f>
        <v>0</v>
      </c>
      <c r="E15" s="155" t="n">
        <f aca="false">F15/98*100/0.1746</f>
        <v>0</v>
      </c>
      <c r="F15" s="156" t="n">
        <f aca="false">февраль!E16</f>
        <v>0</v>
      </c>
      <c r="G15" s="155" t="n">
        <f aca="false">H15/98*100/0.1746</f>
        <v>0</v>
      </c>
      <c r="H15" s="156" t="n">
        <f aca="false">март!E16</f>
        <v>0</v>
      </c>
      <c r="I15" s="155" t="n">
        <f aca="false">J15/98*100/0.1746</f>
        <v>0</v>
      </c>
      <c r="J15" s="156" t="n">
        <f aca="false">апрель!E16</f>
        <v>0</v>
      </c>
      <c r="K15" s="155" t="n">
        <f aca="false">L15/98*100/0.1746</f>
        <v>0</v>
      </c>
      <c r="L15" s="156" t="n">
        <f aca="false">май!E16</f>
        <v>0</v>
      </c>
      <c r="M15" s="155" t="n">
        <f aca="false">N15/98*100/0.1746</f>
        <v>0</v>
      </c>
      <c r="N15" s="156" t="n">
        <f aca="false">июнь!E16</f>
        <v>0</v>
      </c>
      <c r="O15" s="155" t="n">
        <f aca="false">P15/98*100/0.1746</f>
        <v>0</v>
      </c>
      <c r="P15" s="156" t="n">
        <f aca="false">июль!E16</f>
        <v>0</v>
      </c>
      <c r="Q15" s="155" t="n">
        <f aca="false">R15/98*100/0.1746</f>
        <v>0</v>
      </c>
      <c r="R15" s="156" t="n">
        <f aca="false">август!E16</f>
        <v>0</v>
      </c>
      <c r="S15" s="155" t="n">
        <f aca="false">T15/98*100/0.1746</f>
        <v>0</v>
      </c>
      <c r="T15" s="156" t="n">
        <f aca="false">сентябрь!E16</f>
        <v>0</v>
      </c>
      <c r="U15" s="155" t="n">
        <f aca="false">V15/98*100/0.1746</f>
        <v>0</v>
      </c>
      <c r="V15" s="156" t="n">
        <f aca="false">октябрь!E16</f>
        <v>0</v>
      </c>
      <c r="W15" s="155" t="n">
        <f aca="false">X15/98*100/0.1746</f>
        <v>0</v>
      </c>
      <c r="X15" s="156" t="n">
        <f aca="false">ноябрь!E19</f>
        <v>0</v>
      </c>
      <c r="Y15" s="155" t="n">
        <f aca="false">Z15/98*100/0.1746</f>
        <v>0</v>
      </c>
      <c r="Z15" s="156" t="n">
        <f aca="false">декабрь!E16</f>
        <v>0</v>
      </c>
      <c r="AA15" s="158" t="n">
        <f aca="false">C15+E15+G15+I15+K15+M15+O15+Q15+S15+U15+W15+Y15</f>
        <v>0</v>
      </c>
      <c r="AB15" s="159" t="n">
        <f aca="false">D15+F15+H15+J15+L15+N15+P15+R15+T15+V15+X15+Z15</f>
        <v>0</v>
      </c>
      <c r="AC15" s="174" t="n">
        <f aca="false">AC14+1</f>
        <v>7</v>
      </c>
      <c r="AD15" s="175"/>
      <c r="AE15" s="176"/>
      <c r="AF15" s="176"/>
      <c r="AG15" s="177"/>
      <c r="AH15" s="178"/>
      <c r="AI15" s="179" t="n">
        <f aca="false">AA15</f>
        <v>0</v>
      </c>
      <c r="AJ15" s="180" t="n">
        <f aca="false">SUM(AE15:AI15)</f>
        <v>0</v>
      </c>
      <c r="AK15" s="191"/>
      <c r="AL15" s="191"/>
      <c r="AM15" s="181" t="n">
        <f aca="false">AL15+AA15+AR15</f>
        <v>0</v>
      </c>
      <c r="AN15" s="182" t="n">
        <f aca="false">AK15-AM15</f>
        <v>0</v>
      </c>
      <c r="AO15" s="183" t="n">
        <f aca="false">AN15*0.1746</f>
        <v>0</v>
      </c>
      <c r="AP15" s="184"/>
      <c r="AR15" s="170" t="n">
        <f aca="false">AS15-AS15*0.1433/0.1746</f>
        <v>0</v>
      </c>
      <c r="AS15" s="170"/>
      <c r="AT15" s="174" t="n">
        <f aca="false">AT14+1</f>
        <v>7</v>
      </c>
      <c r="AU15" s="172" t="n">
        <f aca="false">AB15*100/98*2%+AB15*100/98*0.8%</f>
        <v>0</v>
      </c>
      <c r="AV15" s="112"/>
      <c r="AW15" s="173" t="n">
        <f aca="false">июль!H16</f>
        <v>0</v>
      </c>
    </row>
    <row r="16" customFormat="false" ht="11.45" hidden="false" customHeight="true" outlineLevel="0" collapsed="false">
      <c r="A16" s="153" t="n">
        <f aca="false">A15+1</f>
        <v>9</v>
      </c>
      <c r="B16" s="154"/>
      <c r="C16" s="155" t="n">
        <f aca="false">D16/98*100/0.15239</f>
        <v>0</v>
      </c>
      <c r="D16" s="156" t="n">
        <f aca="false">январь!E17</f>
        <v>0</v>
      </c>
      <c r="E16" s="155" t="n">
        <f aca="false">F16/98*100/0.1746</f>
        <v>0</v>
      </c>
      <c r="F16" s="156" t="n">
        <f aca="false">февраль!E17</f>
        <v>0</v>
      </c>
      <c r="G16" s="155" t="n">
        <f aca="false">H16/98*100/0.1746</f>
        <v>0</v>
      </c>
      <c r="H16" s="156" t="n">
        <f aca="false">март!E17</f>
        <v>0</v>
      </c>
      <c r="I16" s="155" t="n">
        <f aca="false">J16/98*100/0.1746</f>
        <v>0</v>
      </c>
      <c r="J16" s="156" t="n">
        <f aca="false">апрель!E17</f>
        <v>0</v>
      </c>
      <c r="K16" s="155" t="n">
        <f aca="false">L16/98*100/0.1746</f>
        <v>0</v>
      </c>
      <c r="L16" s="156" t="n">
        <f aca="false">май!E17</f>
        <v>0</v>
      </c>
      <c r="M16" s="155" t="n">
        <f aca="false">N16/98*100/0.1746</f>
        <v>0</v>
      </c>
      <c r="N16" s="156" t="n">
        <f aca="false">июнь!E17</f>
        <v>0</v>
      </c>
      <c r="O16" s="155" t="n">
        <f aca="false">P16/98*100/0.1746</f>
        <v>0</v>
      </c>
      <c r="P16" s="156" t="n">
        <f aca="false">июль!E17</f>
        <v>0</v>
      </c>
      <c r="Q16" s="155" t="n">
        <f aca="false">R16/98*100/0.1746</f>
        <v>0</v>
      </c>
      <c r="R16" s="156" t="n">
        <f aca="false">август!E17</f>
        <v>0</v>
      </c>
      <c r="S16" s="155" t="n">
        <f aca="false">T16/98*100/0.1746</f>
        <v>0</v>
      </c>
      <c r="T16" s="156" t="n">
        <f aca="false">сентябрь!E17</f>
        <v>0</v>
      </c>
      <c r="U16" s="155" t="n">
        <f aca="false">V16/98*100/0.1746</f>
        <v>0</v>
      </c>
      <c r="V16" s="156" t="n">
        <f aca="false">октябрь!E17</f>
        <v>0</v>
      </c>
      <c r="W16" s="155" t="n">
        <f aca="false">X16/98*100/0.1746</f>
        <v>0</v>
      </c>
      <c r="X16" s="156" t="n">
        <f aca="false">ноябрь!E20</f>
        <v>0</v>
      </c>
      <c r="Y16" s="155" t="n">
        <f aca="false">Z16/98*100/0.1746</f>
        <v>0</v>
      </c>
      <c r="Z16" s="156" t="n">
        <f aca="false">декабрь!E17</f>
        <v>0</v>
      </c>
      <c r="AA16" s="158" t="n">
        <f aca="false">C16+E16+G16+I16+K16+M16+O16+Q16+S16+U16+W16+Y16</f>
        <v>0</v>
      </c>
      <c r="AB16" s="159" t="n">
        <f aca="false">D16+F16+H16+J16+L16+N16+P16+R16+T16+V16+X16+Z16</f>
        <v>0</v>
      </c>
      <c r="AC16" s="174" t="n">
        <f aca="false">AC15+1</f>
        <v>8</v>
      </c>
      <c r="AD16" s="175"/>
      <c r="AE16" s="176"/>
      <c r="AF16" s="176"/>
      <c r="AG16" s="177"/>
      <c r="AH16" s="178"/>
      <c r="AI16" s="179" t="n">
        <f aca="false">AA16</f>
        <v>0</v>
      </c>
      <c r="AJ16" s="180" t="n">
        <f aca="false">SUM(AE16:AI16)</f>
        <v>0</v>
      </c>
      <c r="AK16" s="181"/>
      <c r="AL16" s="181"/>
      <c r="AM16" s="181" t="n">
        <f aca="false">AL16+AA16</f>
        <v>0</v>
      </c>
      <c r="AN16" s="182" t="n">
        <f aca="false">AK16-AM16</f>
        <v>0</v>
      </c>
      <c r="AO16" s="183" t="n">
        <f aca="false">AN16*0.1746</f>
        <v>0</v>
      </c>
      <c r="AP16" s="184"/>
      <c r="AR16" s="170" t="n">
        <f aca="false">AS16-AS16*0.1433/0.1746</f>
        <v>0</v>
      </c>
      <c r="AS16" s="170"/>
      <c r="AT16" s="174" t="n">
        <f aca="false">AT15+1</f>
        <v>8</v>
      </c>
      <c r="AU16" s="172" t="n">
        <f aca="false">AB16*100/98*2%+AB16*100/98*0.8%</f>
        <v>0</v>
      </c>
      <c r="AV16" s="112"/>
      <c r="AW16" s="173" t="n">
        <f aca="false">июль!H17</f>
        <v>0</v>
      </c>
    </row>
    <row r="17" customFormat="false" ht="10.9" hidden="false" customHeight="true" outlineLevel="0" collapsed="false">
      <c r="A17" s="153" t="n">
        <f aca="false">A16+1</f>
        <v>10</v>
      </c>
      <c r="B17" s="154"/>
      <c r="C17" s="155" t="n">
        <f aca="false">D17/98*100/0.15239</f>
        <v>0</v>
      </c>
      <c r="D17" s="156" t="n">
        <f aca="false">январь!E18</f>
        <v>0</v>
      </c>
      <c r="E17" s="155" t="n">
        <f aca="false">F17/98*100/0.1746</f>
        <v>0</v>
      </c>
      <c r="F17" s="156" t="n">
        <f aca="false">февраль!E18</f>
        <v>0</v>
      </c>
      <c r="G17" s="155" t="n">
        <f aca="false">H17/98*100/0.1746</f>
        <v>0</v>
      </c>
      <c r="H17" s="156" t="n">
        <f aca="false">март!E18</f>
        <v>0</v>
      </c>
      <c r="I17" s="155" t="n">
        <f aca="false">J17/98*100/0.1746</f>
        <v>0</v>
      </c>
      <c r="J17" s="156" t="n">
        <f aca="false">апрель!E18</f>
        <v>0</v>
      </c>
      <c r="K17" s="155" t="n">
        <f aca="false">L17/98*100/0.1746</f>
        <v>0</v>
      </c>
      <c r="L17" s="156" t="n">
        <f aca="false">май!E18</f>
        <v>0</v>
      </c>
      <c r="M17" s="155" t="n">
        <f aca="false">N17/98*100/0.1746</f>
        <v>0</v>
      </c>
      <c r="N17" s="156" t="n">
        <f aca="false">июнь!E18</f>
        <v>0</v>
      </c>
      <c r="O17" s="155" t="n">
        <f aca="false">P17/98*100/0.1746</f>
        <v>0</v>
      </c>
      <c r="P17" s="156" t="n">
        <f aca="false">июль!E18</f>
        <v>0</v>
      </c>
      <c r="Q17" s="155" t="n">
        <f aca="false">R17/98*100/0.1746</f>
        <v>0</v>
      </c>
      <c r="R17" s="156" t="n">
        <f aca="false">август!E18</f>
        <v>0</v>
      </c>
      <c r="S17" s="155" t="n">
        <f aca="false">T17/98*100/0.1746</f>
        <v>0</v>
      </c>
      <c r="T17" s="156" t="n">
        <f aca="false">сентябрь!E18</f>
        <v>0</v>
      </c>
      <c r="U17" s="155" t="n">
        <f aca="false">V17/98*100/0.1746</f>
        <v>0</v>
      </c>
      <c r="V17" s="156" t="n">
        <f aca="false">октябрь!E18</f>
        <v>0</v>
      </c>
      <c r="W17" s="155" t="n">
        <f aca="false">X17/98*100/0.1746</f>
        <v>0</v>
      </c>
      <c r="X17" s="156" t="n">
        <f aca="false">ноябрь!E21</f>
        <v>0</v>
      </c>
      <c r="Y17" s="155" t="n">
        <f aca="false">Z17/98*100/0.1746</f>
        <v>0</v>
      </c>
      <c r="Z17" s="156" t="n">
        <f aca="false">декабрь!E18</f>
        <v>0</v>
      </c>
      <c r="AA17" s="158" t="n">
        <f aca="false">C17+E17+G17+I17+K17+M17+O17+Q17+S17+U17+W17+Y17</f>
        <v>0</v>
      </c>
      <c r="AB17" s="159" t="n">
        <f aca="false">D17+F17+H17+J17+L17+N17+P17+R17+T17+V17+X17+Z17</f>
        <v>0</v>
      </c>
      <c r="AC17" s="185" t="n">
        <f aca="false">AC16+1</f>
        <v>9</v>
      </c>
      <c r="AD17" s="175"/>
      <c r="AE17" s="176"/>
      <c r="AF17" s="176"/>
      <c r="AG17" s="177"/>
      <c r="AH17" s="178"/>
      <c r="AI17" s="179" t="n">
        <f aca="false">AA17</f>
        <v>0</v>
      </c>
      <c r="AJ17" s="180" t="n">
        <f aca="false">SUM(AE17:AI17)</f>
        <v>0</v>
      </c>
      <c r="AK17" s="193"/>
      <c r="AL17" s="186"/>
      <c r="AM17" s="181" t="n">
        <f aca="false">-9.5+AA17</f>
        <v>-9.5</v>
      </c>
      <c r="AN17" s="194" t="n">
        <f aca="false">AK17-AM17</f>
        <v>9.5</v>
      </c>
      <c r="AO17" s="183" t="n">
        <f aca="false">AN17*0.1746</f>
        <v>1.6587</v>
      </c>
      <c r="AP17" s="195"/>
      <c r="AR17" s="170" t="n">
        <f aca="false">AS17-AS17*0.1433/0.1746</f>
        <v>0</v>
      </c>
      <c r="AS17" s="170"/>
      <c r="AT17" s="185" t="n">
        <f aca="false">AT16+1</f>
        <v>9</v>
      </c>
      <c r="AU17" s="172" t="n">
        <f aca="false">AB17*100/98*2%+AB17*100/98*0.8%</f>
        <v>0</v>
      </c>
      <c r="AV17" s="112"/>
      <c r="AW17" s="173" t="n">
        <f aca="false">июль!H18</f>
        <v>0</v>
      </c>
    </row>
    <row r="18" customFormat="false" ht="12" hidden="false" customHeight="true" outlineLevel="0" collapsed="false">
      <c r="A18" s="153" t="n">
        <f aca="false">A17+1</f>
        <v>11</v>
      </c>
      <c r="B18" s="154"/>
      <c r="C18" s="155" t="n">
        <f aca="false">D18/98*100/0.15239</f>
        <v>0</v>
      </c>
      <c r="D18" s="156" t="n">
        <f aca="false">январь!E19</f>
        <v>0</v>
      </c>
      <c r="E18" s="155" t="n">
        <f aca="false">F18/98*100/0.1746</f>
        <v>0</v>
      </c>
      <c r="F18" s="156" t="n">
        <f aca="false">февраль!E19</f>
        <v>0</v>
      </c>
      <c r="G18" s="155" t="n">
        <f aca="false">H18/98*100/0.1746</f>
        <v>0</v>
      </c>
      <c r="H18" s="156" t="n">
        <f aca="false">март!E19</f>
        <v>0</v>
      </c>
      <c r="I18" s="155" t="n">
        <f aca="false">J18/98*100/0.1746</f>
        <v>0</v>
      </c>
      <c r="J18" s="156" t="n">
        <f aca="false">апрель!E19</f>
        <v>0</v>
      </c>
      <c r="K18" s="155" t="n">
        <f aca="false">L18/98*100/0.1746</f>
        <v>0</v>
      </c>
      <c r="L18" s="156" t="n">
        <f aca="false">май!E19</f>
        <v>0</v>
      </c>
      <c r="M18" s="155" t="n">
        <f aca="false">N18/98*100/0.1746</f>
        <v>0</v>
      </c>
      <c r="N18" s="156" t="n">
        <f aca="false">июнь!E19</f>
        <v>0</v>
      </c>
      <c r="O18" s="155" t="n">
        <f aca="false">P18/98*100/0.1746</f>
        <v>0</v>
      </c>
      <c r="P18" s="156" t="n">
        <f aca="false">июль!E19</f>
        <v>0</v>
      </c>
      <c r="Q18" s="155" t="n">
        <f aca="false">R18/98*100/0.1746</f>
        <v>0</v>
      </c>
      <c r="R18" s="156" t="n">
        <f aca="false">август!E19</f>
        <v>0</v>
      </c>
      <c r="S18" s="155" t="n">
        <f aca="false">T18/98*100/0.1746</f>
        <v>0</v>
      </c>
      <c r="T18" s="156" t="n">
        <f aca="false">сентябрь!E19</f>
        <v>0</v>
      </c>
      <c r="U18" s="155" t="n">
        <f aca="false">V18/98*100/0.1746</f>
        <v>0</v>
      </c>
      <c r="V18" s="156" t="n">
        <f aca="false">октябрь!E19</f>
        <v>0</v>
      </c>
      <c r="W18" s="155" t="n">
        <f aca="false">X18/98*100/0.1746</f>
        <v>0</v>
      </c>
      <c r="X18" s="156" t="n">
        <f aca="false">ноябрь!E22</f>
        <v>0</v>
      </c>
      <c r="Y18" s="155" t="n">
        <f aca="false">Z18/98*100/0.1746</f>
        <v>0</v>
      </c>
      <c r="Z18" s="156" t="n">
        <f aca="false">декабрь!E19</f>
        <v>0</v>
      </c>
      <c r="AA18" s="158" t="n">
        <f aca="false">C18+E18+G18+I18+K18+M18+O18+Q18+S18+U18+W18+Y18</f>
        <v>0</v>
      </c>
      <c r="AB18" s="159" t="n">
        <f aca="false">D18+F18+H18+J18+L18+N18+P18+R18+T18+V18+X18+Z18</f>
        <v>0</v>
      </c>
      <c r="AC18" s="160" t="n">
        <f aca="false">AC17+1</f>
        <v>10</v>
      </c>
      <c r="AD18" s="161"/>
      <c r="AE18" s="162"/>
      <c r="AF18" s="162"/>
      <c r="AG18" s="163"/>
      <c r="AH18" s="164"/>
      <c r="AI18" s="165" t="n">
        <f aca="false">AA18</f>
        <v>0</v>
      </c>
      <c r="AJ18" s="166" t="n">
        <f aca="false">SUM(AE18:AI18)</f>
        <v>0</v>
      </c>
      <c r="AK18" s="167"/>
      <c r="AL18" s="167"/>
      <c r="AM18" s="181" t="n">
        <f aca="false">AL18+AA18</f>
        <v>0</v>
      </c>
      <c r="AN18" s="168" t="n">
        <f aca="false">AK18-AM18</f>
        <v>0</v>
      </c>
      <c r="AO18" s="183" t="n">
        <f aca="false">AN18*0.1746</f>
        <v>0</v>
      </c>
      <c r="AP18" s="169"/>
      <c r="AR18" s="170" t="n">
        <f aca="false">AS18-AS18*0.1433/0.1746</f>
        <v>0</v>
      </c>
      <c r="AS18" s="170"/>
      <c r="AT18" s="160" t="n">
        <f aca="false">AT17+1</f>
        <v>10</v>
      </c>
      <c r="AU18" s="172" t="n">
        <f aca="false">AB18*100/98*2%+AB18*100/98*0.8%</f>
        <v>0</v>
      </c>
      <c r="AV18" s="112"/>
      <c r="AW18" s="173" t="n">
        <f aca="false">июль!H19</f>
        <v>0</v>
      </c>
    </row>
    <row r="19" customFormat="false" ht="11.45" hidden="false" customHeight="true" outlineLevel="0" collapsed="false">
      <c r="A19" s="153" t="n">
        <f aca="false">A18+1</f>
        <v>12</v>
      </c>
      <c r="B19" s="154"/>
      <c r="C19" s="155" t="n">
        <f aca="false">D19/98*100/0.15239</f>
        <v>0</v>
      </c>
      <c r="D19" s="156" t="n">
        <f aca="false">январь!E20</f>
        <v>0</v>
      </c>
      <c r="E19" s="155" t="n">
        <f aca="false">F19/98*100/0.1746</f>
        <v>0</v>
      </c>
      <c r="F19" s="156" t="n">
        <f aca="false">февраль!E20</f>
        <v>0</v>
      </c>
      <c r="G19" s="155" t="n">
        <f aca="false">H19/98*100/0.1746</f>
        <v>0</v>
      </c>
      <c r="H19" s="156" t="n">
        <f aca="false">март!E20</f>
        <v>0</v>
      </c>
      <c r="I19" s="155" t="n">
        <f aca="false">J19/98*100/0.1746</f>
        <v>0</v>
      </c>
      <c r="J19" s="156" t="n">
        <f aca="false">апрель!E20</f>
        <v>0</v>
      </c>
      <c r="K19" s="155" t="n">
        <f aca="false">L19/98*100/0.1746</f>
        <v>0</v>
      </c>
      <c r="L19" s="156" t="n">
        <f aca="false">май!E20</f>
        <v>0</v>
      </c>
      <c r="M19" s="155" t="n">
        <f aca="false">N19/98*100/0.1746</f>
        <v>0</v>
      </c>
      <c r="N19" s="156" t="n">
        <f aca="false">июнь!E20</f>
        <v>0</v>
      </c>
      <c r="O19" s="155" t="n">
        <f aca="false">P19/98*100/0.1746</f>
        <v>0</v>
      </c>
      <c r="P19" s="156" t="n">
        <f aca="false">июль!E20</f>
        <v>0</v>
      </c>
      <c r="Q19" s="155" t="n">
        <f aca="false">R19/98*100/0.1746</f>
        <v>0</v>
      </c>
      <c r="R19" s="156" t="n">
        <f aca="false">август!E20</f>
        <v>0</v>
      </c>
      <c r="S19" s="155" t="n">
        <f aca="false">T19/98*100/0.1746</f>
        <v>0</v>
      </c>
      <c r="T19" s="156" t="n">
        <f aca="false">сентябрь!E20</f>
        <v>0</v>
      </c>
      <c r="U19" s="155" t="n">
        <f aca="false">V19/98*100/0.1746</f>
        <v>299.985973770952</v>
      </c>
      <c r="V19" s="156" t="n">
        <f aca="false">октябрь!E20</f>
        <v>51.33</v>
      </c>
      <c r="W19" s="155" t="n">
        <f aca="false">X19/98*100/0.1746</f>
        <v>0</v>
      </c>
      <c r="X19" s="156" t="n">
        <f aca="false">ноябрь!E23</f>
        <v>0</v>
      </c>
      <c r="Y19" s="155" t="n">
        <f aca="false">Z19/98*100/0.1746</f>
        <v>0</v>
      </c>
      <c r="Z19" s="156" t="n">
        <f aca="false">декабрь!E20</f>
        <v>0</v>
      </c>
      <c r="AA19" s="158" t="n">
        <f aca="false">C19+E19+G19+I19+K19+M19+O19+Q19+S19+U19+W19+Y19</f>
        <v>299.985973770952</v>
      </c>
      <c r="AB19" s="159" t="n">
        <f aca="false">D19+F19+H19+J19+L19+N19+P19+R19+T19+V19+X19+Z19</f>
        <v>51.33</v>
      </c>
      <c r="AC19" s="185" t="n">
        <f aca="false">AC18+1</f>
        <v>11</v>
      </c>
      <c r="AD19" s="175"/>
      <c r="AE19" s="176"/>
      <c r="AF19" s="176"/>
      <c r="AG19" s="177"/>
      <c r="AH19" s="178"/>
      <c r="AI19" s="179" t="n">
        <f aca="false">AA19</f>
        <v>299.985973770952</v>
      </c>
      <c r="AJ19" s="180" t="n">
        <f aca="false">SUM(AE19:AI19)</f>
        <v>299.985973770952</v>
      </c>
      <c r="AK19" s="191"/>
      <c r="AL19" s="191"/>
      <c r="AM19" s="181" t="n">
        <f aca="false">AL19+AA19+AR19</f>
        <v>299.985973770952</v>
      </c>
      <c r="AN19" s="182" t="n">
        <f aca="false">AK19-AM19</f>
        <v>-299.985973770952</v>
      </c>
      <c r="AO19" s="183" t="n">
        <f aca="false">AN19*0.1746</f>
        <v>-52.3775510204082</v>
      </c>
      <c r="AP19" s="184"/>
      <c r="AR19" s="170" t="n">
        <f aca="false">AS19-AS19*0.1433/0.1746</f>
        <v>0</v>
      </c>
      <c r="AS19" s="170"/>
      <c r="AT19" s="185" t="n">
        <f aca="false">AT18+1</f>
        <v>11</v>
      </c>
      <c r="AU19" s="172" t="n">
        <f aca="false">AB19*100/98*2%+AB19*100/98*0.8%</f>
        <v>1.46657142857143</v>
      </c>
      <c r="AV19" s="112"/>
      <c r="AW19" s="173" t="n">
        <f aca="false">июль!H20</f>
        <v>0</v>
      </c>
    </row>
    <row r="20" customFormat="false" ht="11.45" hidden="false" customHeight="true" outlineLevel="0" collapsed="false">
      <c r="A20" s="153" t="n">
        <f aca="false">A19+1</f>
        <v>13</v>
      </c>
      <c r="B20" s="154"/>
      <c r="C20" s="155" t="n">
        <f aca="false">D20/98*100/0.15239</f>
        <v>0</v>
      </c>
      <c r="D20" s="156" t="n">
        <f aca="false">январь!E21</f>
        <v>0</v>
      </c>
      <c r="E20" s="155" t="n">
        <f aca="false">F20/98*100/0.1746</f>
        <v>0</v>
      </c>
      <c r="F20" s="156" t="n">
        <f aca="false">февраль!E21</f>
        <v>0</v>
      </c>
      <c r="G20" s="155" t="n">
        <f aca="false">H20/98*100/0.1746</f>
        <v>0</v>
      </c>
      <c r="H20" s="156" t="n">
        <f aca="false">март!E21</f>
        <v>0</v>
      </c>
      <c r="I20" s="155" t="n">
        <f aca="false">J20/98*100/0.1746</f>
        <v>0</v>
      </c>
      <c r="J20" s="156" t="n">
        <f aca="false">апрель!E21</f>
        <v>0</v>
      </c>
      <c r="K20" s="155" t="n">
        <f aca="false">L20/98*100/0.1746</f>
        <v>0</v>
      </c>
      <c r="L20" s="156" t="n">
        <f aca="false">май!E21</f>
        <v>0</v>
      </c>
      <c r="M20" s="155" t="n">
        <f aca="false">N20/98*100/0.1746</f>
        <v>0</v>
      </c>
      <c r="N20" s="156" t="n">
        <f aca="false">июнь!E21</f>
        <v>0</v>
      </c>
      <c r="O20" s="155" t="n">
        <f aca="false">P20/98*100/0.1746</f>
        <v>0</v>
      </c>
      <c r="P20" s="156" t="n">
        <f aca="false">июль!E21</f>
        <v>0</v>
      </c>
      <c r="Q20" s="155" t="n">
        <f aca="false">R20/98*100/0.1746</f>
        <v>0</v>
      </c>
      <c r="R20" s="156" t="n">
        <f aca="false">август!E21</f>
        <v>0</v>
      </c>
      <c r="S20" s="155" t="n">
        <f aca="false">T20/98*100/0.1746</f>
        <v>0</v>
      </c>
      <c r="T20" s="156" t="n">
        <f aca="false">сентябрь!E21</f>
        <v>0</v>
      </c>
      <c r="U20" s="155" t="n">
        <f aca="false">V20/98*100/0.1746</f>
        <v>0</v>
      </c>
      <c r="V20" s="156" t="n">
        <f aca="false">октябрь!E21</f>
        <v>0</v>
      </c>
      <c r="W20" s="155" t="n">
        <f aca="false">X20/98*100/0.1746</f>
        <v>0</v>
      </c>
      <c r="X20" s="156" t="n">
        <f aca="false">ноябрь!E24</f>
        <v>0</v>
      </c>
      <c r="Y20" s="155" t="n">
        <f aca="false">Z20/98*100/0.1746</f>
        <v>0</v>
      </c>
      <c r="Z20" s="156" t="n">
        <f aca="false">декабрь!E21</f>
        <v>0</v>
      </c>
      <c r="AA20" s="158" t="n">
        <f aca="false">C20+E20+G20+I20+K20+M20+O20+Q20+S20+U20+W20+Y20</f>
        <v>0</v>
      </c>
      <c r="AB20" s="159" t="n">
        <f aca="false">D20+F20+H20+J20+L20+N20+P20+R20+T20+V20+X20+Z20</f>
        <v>0</v>
      </c>
      <c r="AC20" s="174" t="n">
        <f aca="false">AC19+1</f>
        <v>12</v>
      </c>
      <c r="AD20" s="175"/>
      <c r="AE20" s="176"/>
      <c r="AF20" s="176"/>
      <c r="AG20" s="177"/>
      <c r="AH20" s="178"/>
      <c r="AI20" s="179" t="n">
        <f aca="false">AA20</f>
        <v>0</v>
      </c>
      <c r="AJ20" s="180" t="n">
        <f aca="false">SUM(AE20:AI20)</f>
        <v>0</v>
      </c>
      <c r="AK20" s="191"/>
      <c r="AL20" s="191"/>
      <c r="AM20" s="181" t="n">
        <f aca="false">AL20+AA20+AR20</f>
        <v>0</v>
      </c>
      <c r="AN20" s="182" t="n">
        <f aca="false">AK20-AM20</f>
        <v>0</v>
      </c>
      <c r="AO20" s="183" t="n">
        <f aca="false">AN20*0.1746</f>
        <v>0</v>
      </c>
      <c r="AP20" s="184"/>
      <c r="AR20" s="170" t="n">
        <f aca="false">AS20-AS20*0.1433/0.1746</f>
        <v>0</v>
      </c>
      <c r="AS20" s="170"/>
      <c r="AT20" s="174" t="n">
        <f aca="false">AT19+1</f>
        <v>12</v>
      </c>
      <c r="AU20" s="172" t="n">
        <f aca="false">AB20*100/98*2%+AB20*100/98*0.8%</f>
        <v>0</v>
      </c>
      <c r="AV20" s="112"/>
      <c r="AW20" s="173" t="n">
        <f aca="false">июль!H21</f>
        <v>0</v>
      </c>
    </row>
    <row r="21" customFormat="false" ht="10.9" hidden="false" customHeight="true" outlineLevel="0" collapsed="false">
      <c r="A21" s="153" t="n">
        <f aca="false">A20+1</f>
        <v>14</v>
      </c>
      <c r="B21" s="154"/>
      <c r="C21" s="155" t="n">
        <f aca="false">D21/98*100/0.15239</f>
        <v>0</v>
      </c>
      <c r="D21" s="156" t="n">
        <f aca="false">январь!E22</f>
        <v>0</v>
      </c>
      <c r="E21" s="155" t="n">
        <f aca="false">F21/98*100/0.1746</f>
        <v>0</v>
      </c>
      <c r="F21" s="156" t="n">
        <f aca="false">февраль!E22</f>
        <v>0</v>
      </c>
      <c r="G21" s="155" t="n">
        <f aca="false">H21/98*100/0.1746</f>
        <v>0</v>
      </c>
      <c r="H21" s="156" t="n">
        <f aca="false">март!E22</f>
        <v>0</v>
      </c>
      <c r="I21" s="155" t="n">
        <f aca="false">J21/98*100/0.1746</f>
        <v>0</v>
      </c>
      <c r="J21" s="156" t="n">
        <f aca="false">апрель!E22</f>
        <v>0</v>
      </c>
      <c r="K21" s="155" t="n">
        <f aca="false">L21/98*100/0.1746</f>
        <v>0</v>
      </c>
      <c r="L21" s="156" t="n">
        <f aca="false">май!E22</f>
        <v>0</v>
      </c>
      <c r="M21" s="155" t="n">
        <f aca="false">N21/98*100/0.1746</f>
        <v>0</v>
      </c>
      <c r="N21" s="156" t="n">
        <f aca="false">июнь!E22</f>
        <v>0</v>
      </c>
      <c r="O21" s="155" t="n">
        <f aca="false">P21/98*100/0.1746</f>
        <v>0</v>
      </c>
      <c r="P21" s="156" t="n">
        <f aca="false">июль!E22</f>
        <v>0</v>
      </c>
      <c r="Q21" s="155" t="n">
        <f aca="false">R21/98*100/0.1746</f>
        <v>0</v>
      </c>
      <c r="R21" s="156" t="n">
        <f aca="false">август!E22</f>
        <v>0</v>
      </c>
      <c r="S21" s="155" t="n">
        <f aca="false">T21/98*100/0.1746</f>
        <v>0</v>
      </c>
      <c r="T21" s="156" t="n">
        <f aca="false">сентябрь!E22</f>
        <v>0</v>
      </c>
      <c r="U21" s="155" t="n">
        <f aca="false">V21/98*100/0.1746</f>
        <v>0</v>
      </c>
      <c r="V21" s="156" t="n">
        <f aca="false">октябрь!E22</f>
        <v>0</v>
      </c>
      <c r="W21" s="155" t="n">
        <f aca="false">X21/98*100/0.1746</f>
        <v>0</v>
      </c>
      <c r="X21" s="156" t="n">
        <f aca="false">ноябрь!E25</f>
        <v>0</v>
      </c>
      <c r="Y21" s="155" t="n">
        <f aca="false">Z21/98*100/0.1746</f>
        <v>0</v>
      </c>
      <c r="Z21" s="156" t="n">
        <f aca="false">декабрь!E22</f>
        <v>0</v>
      </c>
      <c r="AA21" s="158" t="n">
        <f aca="false">C21+E21+G21+I21+K21+M21+O21+Q21+S21+U21+W21+Y21</f>
        <v>0</v>
      </c>
      <c r="AB21" s="159" t="n">
        <f aca="false">D21+F21+H21+J21+L21+N21+P21+R21+T21+V21+X21+Z21</f>
        <v>0</v>
      </c>
      <c r="AC21" s="174" t="n">
        <f aca="false">AC20+1</f>
        <v>13</v>
      </c>
      <c r="AD21" s="175"/>
      <c r="AE21" s="176"/>
      <c r="AF21" s="176"/>
      <c r="AG21" s="177"/>
      <c r="AH21" s="178"/>
      <c r="AI21" s="179" t="n">
        <f aca="false">AA21</f>
        <v>0</v>
      </c>
      <c r="AJ21" s="180" t="n">
        <f aca="false">SUM(AE21:AI21)</f>
        <v>0</v>
      </c>
      <c r="AK21" s="191"/>
      <c r="AL21" s="191"/>
      <c r="AM21" s="181" t="n">
        <f aca="false">AL21+AA21+AR21</f>
        <v>0</v>
      </c>
      <c r="AN21" s="182" t="n">
        <f aca="false">AK21-AM21</f>
        <v>0</v>
      </c>
      <c r="AO21" s="183" t="n">
        <f aca="false">AN21*0.1746</f>
        <v>0</v>
      </c>
      <c r="AP21" s="184"/>
      <c r="AR21" s="170" t="n">
        <f aca="false">AS21-AS21*0.1433/0.1746</f>
        <v>0</v>
      </c>
      <c r="AS21" s="170"/>
      <c r="AT21" s="174" t="n">
        <f aca="false">AT20+1</f>
        <v>13</v>
      </c>
      <c r="AU21" s="172" t="n">
        <f aca="false">AB21*100/98*2%+AB21*100/98*0.8%</f>
        <v>0</v>
      </c>
      <c r="AV21" s="112"/>
      <c r="AW21" s="173" t="n">
        <f aca="false">июль!H22</f>
        <v>0</v>
      </c>
    </row>
    <row r="22" customFormat="false" ht="11.45" hidden="false" customHeight="true" outlineLevel="0" collapsed="false">
      <c r="A22" s="153" t="n">
        <f aca="false">A21+1</f>
        <v>15</v>
      </c>
      <c r="B22" s="154"/>
      <c r="C22" s="155" t="n">
        <f aca="false">D22/98*100/0.15239</f>
        <v>0</v>
      </c>
      <c r="D22" s="156" t="n">
        <f aca="false">январь!E23</f>
        <v>0</v>
      </c>
      <c r="E22" s="155" t="n">
        <f aca="false">F22/98*100/0.1746</f>
        <v>0</v>
      </c>
      <c r="F22" s="156" t="n">
        <f aca="false">февраль!E23</f>
        <v>0</v>
      </c>
      <c r="G22" s="155" t="n">
        <f aca="false">H22/98*100/0.1746</f>
        <v>0</v>
      </c>
      <c r="H22" s="156" t="n">
        <f aca="false">март!E23</f>
        <v>0</v>
      </c>
      <c r="I22" s="155" t="n">
        <f aca="false">J22/98*100/0.1746</f>
        <v>0</v>
      </c>
      <c r="J22" s="156" t="n">
        <f aca="false">апрель!E23</f>
        <v>0</v>
      </c>
      <c r="K22" s="155" t="n">
        <f aca="false">L22/98*100/0.1746</f>
        <v>0</v>
      </c>
      <c r="L22" s="156" t="n">
        <f aca="false">май!E23</f>
        <v>0</v>
      </c>
      <c r="M22" s="155" t="n">
        <f aca="false">N22/98*100/0.1746</f>
        <v>0</v>
      </c>
      <c r="N22" s="156" t="n">
        <f aca="false">июнь!E23</f>
        <v>0</v>
      </c>
      <c r="O22" s="155" t="n">
        <f aca="false">P22/98*100/0.1746</f>
        <v>0</v>
      </c>
      <c r="P22" s="156" t="n">
        <f aca="false">июль!E23</f>
        <v>0</v>
      </c>
      <c r="Q22" s="155" t="n">
        <f aca="false">R22/98*100/0.1746</f>
        <v>0</v>
      </c>
      <c r="R22" s="156" t="n">
        <f aca="false">август!E23</f>
        <v>0</v>
      </c>
      <c r="S22" s="155" t="n">
        <f aca="false">T22/98*100/0.1746</f>
        <v>0</v>
      </c>
      <c r="T22" s="156" t="n">
        <f aca="false">сентябрь!E23</f>
        <v>0</v>
      </c>
      <c r="U22" s="155" t="n">
        <f aca="false">V22/98*100/0.1746</f>
        <v>0</v>
      </c>
      <c r="V22" s="156" t="n">
        <f aca="false">октябрь!E23</f>
        <v>0</v>
      </c>
      <c r="W22" s="155" t="n">
        <f aca="false">X22/98*100/0.1746</f>
        <v>0</v>
      </c>
      <c r="X22" s="156" t="n">
        <f aca="false">ноябрь!E26</f>
        <v>0</v>
      </c>
      <c r="Y22" s="155" t="n">
        <f aca="false">Z22/98*100/0.1746</f>
        <v>0</v>
      </c>
      <c r="Z22" s="156" t="n">
        <f aca="false">декабрь!E23</f>
        <v>0</v>
      </c>
      <c r="AA22" s="158" t="n">
        <f aca="false">C22+E22+G22+I22+K22+M22+O22+Q22+S22+U22+W22+Y22</f>
        <v>0</v>
      </c>
      <c r="AB22" s="159" t="n">
        <f aca="false">D22+F22+H22+J22+L22+N22+P22+R22+T22+V22+X22+Z22</f>
        <v>0</v>
      </c>
      <c r="AC22" s="174" t="n">
        <f aca="false">AC21+1</f>
        <v>14</v>
      </c>
      <c r="AD22" s="175"/>
      <c r="AE22" s="176"/>
      <c r="AF22" s="176"/>
      <c r="AG22" s="177"/>
      <c r="AH22" s="178"/>
      <c r="AI22" s="179" t="n">
        <f aca="false">AA22</f>
        <v>0</v>
      </c>
      <c r="AJ22" s="180" t="n">
        <f aca="false">SUM(AE22:AI22)</f>
        <v>0</v>
      </c>
      <c r="AK22" s="181"/>
      <c r="AL22" s="181"/>
      <c r="AM22" s="181" t="n">
        <f aca="false">AL22+AA22+AR22</f>
        <v>0</v>
      </c>
      <c r="AN22" s="182" t="n">
        <f aca="false">AK22-AM22</f>
        <v>0</v>
      </c>
      <c r="AO22" s="183" t="n">
        <f aca="false">AN22*0.1746</f>
        <v>0</v>
      </c>
      <c r="AP22" s="184"/>
      <c r="AR22" s="170" t="n">
        <f aca="false">AS22-AS22*0.1433/0.1746</f>
        <v>0</v>
      </c>
      <c r="AS22" s="170"/>
      <c r="AT22" s="174" t="n">
        <f aca="false">AT21+1</f>
        <v>14</v>
      </c>
      <c r="AU22" s="172" t="n">
        <f aca="false">AB22*100/98*2%+AB22*100/98*0.8%</f>
        <v>0</v>
      </c>
      <c r="AV22" s="112"/>
      <c r="AW22" s="173" t="n">
        <f aca="false">июль!H23</f>
        <v>0</v>
      </c>
    </row>
    <row r="23" customFormat="false" ht="20.25" hidden="false" customHeight="true" outlineLevel="0" collapsed="false">
      <c r="A23" s="153" t="n">
        <f aca="false">A22+1</f>
        <v>16</v>
      </c>
      <c r="B23" s="154"/>
      <c r="C23" s="155" t="n">
        <f aca="false">D23/98*100/0.15239</f>
        <v>0</v>
      </c>
      <c r="D23" s="156" t="n">
        <f aca="false">январь!E24</f>
        <v>0</v>
      </c>
      <c r="E23" s="155" t="n">
        <f aca="false">F23/98*100/0.1746</f>
        <v>0</v>
      </c>
      <c r="F23" s="156" t="n">
        <f aca="false">февраль!E24</f>
        <v>0</v>
      </c>
      <c r="G23" s="155" t="n">
        <f aca="false">H23/98*100/0.1746</f>
        <v>0</v>
      </c>
      <c r="H23" s="156" t="n">
        <f aca="false">март!E24</f>
        <v>0</v>
      </c>
      <c r="I23" s="155" t="n">
        <f aca="false">J23/98*100/0.1746</f>
        <v>0</v>
      </c>
      <c r="J23" s="156" t="n">
        <f aca="false">апрель!E24</f>
        <v>0</v>
      </c>
      <c r="K23" s="155" t="n">
        <f aca="false">L23/98*100/0.1746</f>
        <v>0</v>
      </c>
      <c r="L23" s="156" t="n">
        <f aca="false">май!E24</f>
        <v>0</v>
      </c>
      <c r="M23" s="155" t="n">
        <f aca="false">N23/98*100/0.1746</f>
        <v>0</v>
      </c>
      <c r="N23" s="156" t="n">
        <f aca="false">июнь!E24</f>
        <v>0</v>
      </c>
      <c r="O23" s="155" t="n">
        <f aca="false">P23/98*100/0.1746</f>
        <v>0</v>
      </c>
      <c r="P23" s="156" t="n">
        <f aca="false">июль!E24</f>
        <v>0</v>
      </c>
      <c r="Q23" s="155" t="n">
        <f aca="false">R23/98*100/0.1746</f>
        <v>0</v>
      </c>
      <c r="R23" s="156" t="n">
        <f aca="false">август!E24</f>
        <v>0</v>
      </c>
      <c r="S23" s="155" t="n">
        <f aca="false">T23/98*100/0.1746</f>
        <v>0</v>
      </c>
      <c r="T23" s="156" t="n">
        <f aca="false">сентябрь!E24</f>
        <v>0</v>
      </c>
      <c r="U23" s="155" t="n">
        <f aca="false">V23/98*100/0.1746</f>
        <v>0</v>
      </c>
      <c r="V23" s="156" t="n">
        <f aca="false">октябрь!E24</f>
        <v>0</v>
      </c>
      <c r="W23" s="155" t="n">
        <f aca="false">X23/98*100/0.1746</f>
        <v>0</v>
      </c>
      <c r="X23" s="156" t="n">
        <f aca="false">ноябрь!E27</f>
        <v>0</v>
      </c>
      <c r="Y23" s="155" t="n">
        <f aca="false">Z23/98*100/0.1746</f>
        <v>0</v>
      </c>
      <c r="Z23" s="156" t="n">
        <f aca="false">декабрь!E24</f>
        <v>0</v>
      </c>
      <c r="AA23" s="158" t="n">
        <f aca="false">C23+E23+G23+I23+K23+M23+O23+Q23+S23+U23+W23+Y23</f>
        <v>0</v>
      </c>
      <c r="AB23" s="159" t="n">
        <f aca="false">D23+F23+H23+J23+L23+N23+P23+R23+T23+V23+X23+Z23</f>
        <v>0</v>
      </c>
      <c r="AC23" s="174" t="n">
        <f aca="false">AC22+1</f>
        <v>15</v>
      </c>
      <c r="AD23" s="175"/>
      <c r="AE23" s="176"/>
      <c r="AF23" s="176"/>
      <c r="AG23" s="177"/>
      <c r="AH23" s="178"/>
      <c r="AI23" s="179" t="n">
        <f aca="false">AA23</f>
        <v>0</v>
      </c>
      <c r="AJ23" s="180" t="n">
        <f aca="false">SUM(AE23:AI23)</f>
        <v>0</v>
      </c>
      <c r="AK23" s="191"/>
      <c r="AL23" s="191"/>
      <c r="AM23" s="181" t="n">
        <f aca="false">AL23+AA23</f>
        <v>0</v>
      </c>
      <c r="AN23" s="182" t="n">
        <f aca="false">AK23-AM23</f>
        <v>0</v>
      </c>
      <c r="AO23" s="183" t="n">
        <f aca="false">AN23*0.1746</f>
        <v>0</v>
      </c>
      <c r="AP23" s="184"/>
      <c r="AR23" s="170" t="n">
        <f aca="false">AS23-AS23*0.1433/0.1746</f>
        <v>0</v>
      </c>
      <c r="AS23" s="170"/>
      <c r="AT23" s="174" t="n">
        <f aca="false">AT22+1</f>
        <v>15</v>
      </c>
      <c r="AU23" s="172" t="n">
        <f aca="false">AB23*100/98*2%+AB23*100/98*0.8%</f>
        <v>0</v>
      </c>
      <c r="AV23" s="112"/>
      <c r="AW23" s="173" t="n">
        <f aca="false">июль!H24</f>
        <v>0</v>
      </c>
    </row>
    <row r="24" customFormat="false" ht="12.75" hidden="false" customHeight="true" outlineLevel="0" collapsed="false">
      <c r="A24" s="153" t="n">
        <f aca="false">A23+1</f>
        <v>17</v>
      </c>
      <c r="B24" s="154"/>
      <c r="C24" s="155" t="n">
        <f aca="false">D24/98*100/0.15239</f>
        <v>0</v>
      </c>
      <c r="D24" s="156" t="n">
        <f aca="false">январь!E25</f>
        <v>0</v>
      </c>
      <c r="E24" s="155" t="n">
        <f aca="false">F24/98*100/0.1746</f>
        <v>0</v>
      </c>
      <c r="F24" s="156" t="n">
        <f aca="false">февраль!E25</f>
        <v>0</v>
      </c>
      <c r="G24" s="155" t="n">
        <f aca="false">H24/98*100/0.1746</f>
        <v>0</v>
      </c>
      <c r="H24" s="156" t="n">
        <f aca="false">март!E25</f>
        <v>0</v>
      </c>
      <c r="I24" s="155" t="n">
        <f aca="false">J24/98*100/0.1746</f>
        <v>0</v>
      </c>
      <c r="J24" s="156" t="n">
        <f aca="false">апрель!E25</f>
        <v>0</v>
      </c>
      <c r="K24" s="155" t="n">
        <f aca="false">L24/98*100/0.1746</f>
        <v>515.463917525773</v>
      </c>
      <c r="L24" s="156" t="n">
        <f aca="false">май!E25</f>
        <v>88.2</v>
      </c>
      <c r="M24" s="155" t="n">
        <f aca="false">N24/98*100/0.1746</f>
        <v>0</v>
      </c>
      <c r="N24" s="156" t="n">
        <f aca="false">июнь!E25</f>
        <v>0</v>
      </c>
      <c r="O24" s="155" t="n">
        <f aca="false">P24/98*100/0.1746</f>
        <v>0</v>
      </c>
      <c r="P24" s="156" t="n">
        <f aca="false">июль!E25</f>
        <v>0</v>
      </c>
      <c r="Q24" s="155" t="n">
        <f aca="false">R24/98*100/0.1746</f>
        <v>0</v>
      </c>
      <c r="R24" s="156" t="n">
        <f aca="false">август!E25</f>
        <v>0</v>
      </c>
      <c r="S24" s="155" t="n">
        <f aca="false">T24/98*100/0.1746</f>
        <v>0</v>
      </c>
      <c r="T24" s="156" t="n">
        <f aca="false">сентябрь!E25</f>
        <v>0</v>
      </c>
      <c r="U24" s="155" t="n">
        <f aca="false">V24/98*100/0.1746</f>
        <v>0</v>
      </c>
      <c r="V24" s="156" t="n">
        <f aca="false">октябрь!E25</f>
        <v>0</v>
      </c>
      <c r="W24" s="155" t="n">
        <f aca="false">X24/98*100/0.1746</f>
        <v>0</v>
      </c>
      <c r="X24" s="156" t="n">
        <f aca="false">ноябрь!E28</f>
        <v>0</v>
      </c>
      <c r="Y24" s="155" t="n">
        <f aca="false">Z24/98*100/0.1746</f>
        <v>0</v>
      </c>
      <c r="Z24" s="156" t="n">
        <f aca="false">декабрь!E25</f>
        <v>0</v>
      </c>
      <c r="AA24" s="158" t="n">
        <f aca="false">C24+E24+G24+I24+K24+M24+O24+Q24+S24+U24+W24+Y24</f>
        <v>515.463917525773</v>
      </c>
      <c r="AB24" s="159" t="n">
        <f aca="false">D24+F24+H24+J24+L24+N24+P24+R24+T24+V24+X24+Z24</f>
        <v>88.2</v>
      </c>
      <c r="AC24" s="174" t="n">
        <f aca="false">AC23+1</f>
        <v>16</v>
      </c>
      <c r="AD24" s="175"/>
      <c r="AE24" s="176"/>
      <c r="AF24" s="176"/>
      <c r="AG24" s="177"/>
      <c r="AH24" s="178"/>
      <c r="AI24" s="179" t="n">
        <f aca="false">AA24</f>
        <v>515.463917525773</v>
      </c>
      <c r="AJ24" s="180" t="n">
        <f aca="false">SUM(AE24:AI24)</f>
        <v>515.463917525773</v>
      </c>
      <c r="AK24" s="191"/>
      <c r="AL24" s="191"/>
      <c r="AM24" s="181" t="n">
        <f aca="false">AL24+AA24+AR24</f>
        <v>515.463917525773</v>
      </c>
      <c r="AN24" s="182" t="n">
        <f aca="false">AK24-AM24</f>
        <v>-515.463917525773</v>
      </c>
      <c r="AO24" s="183" t="n">
        <f aca="false">AN24*0.1746</f>
        <v>-90</v>
      </c>
      <c r="AP24" s="184"/>
      <c r="AQ24" s="192"/>
      <c r="AR24" s="170" t="n">
        <f aca="false">AS24-AS24*0.1433/0.1746</f>
        <v>0</v>
      </c>
      <c r="AS24" s="170"/>
      <c r="AT24" s="174" t="n">
        <f aca="false">AT23+1</f>
        <v>16</v>
      </c>
      <c r="AU24" s="172" t="n">
        <f aca="false">AB24*100/98*2%+AB24*100/98*0.8%</f>
        <v>2.52</v>
      </c>
      <c r="AV24" s="112"/>
      <c r="AW24" s="173" t="n">
        <f aca="false">июль!H25</f>
        <v>0</v>
      </c>
    </row>
    <row r="25" customFormat="false" ht="11.45" hidden="false" customHeight="true" outlineLevel="0" collapsed="false">
      <c r="A25" s="153" t="n">
        <f aca="false">A24+1</f>
        <v>18</v>
      </c>
      <c r="B25" s="154"/>
      <c r="C25" s="155" t="n">
        <f aca="false">D25/98*100/0.15239</f>
        <v>0</v>
      </c>
      <c r="D25" s="156" t="n">
        <f aca="false">январь!E26</f>
        <v>0</v>
      </c>
      <c r="E25" s="155" t="n">
        <f aca="false">F25/98*100/0.1746</f>
        <v>0</v>
      </c>
      <c r="F25" s="156" t="n">
        <f aca="false">февраль!E26</f>
        <v>0</v>
      </c>
      <c r="G25" s="155" t="n">
        <f aca="false">H25/98*100/0.1746</f>
        <v>0</v>
      </c>
      <c r="H25" s="156" t="n">
        <f aca="false">март!E26</f>
        <v>0</v>
      </c>
      <c r="I25" s="155" t="n">
        <f aca="false">J25/98*100/0.1746</f>
        <v>0</v>
      </c>
      <c r="J25" s="156" t="n">
        <f aca="false">апрель!E26</f>
        <v>0</v>
      </c>
      <c r="K25" s="155" t="n">
        <f aca="false">L25/98*100/0.1746</f>
        <v>0</v>
      </c>
      <c r="L25" s="156" t="n">
        <f aca="false">май!E26</f>
        <v>0</v>
      </c>
      <c r="M25" s="155" t="n">
        <f aca="false">N25/98*100/0.1746</f>
        <v>0</v>
      </c>
      <c r="N25" s="156" t="n">
        <f aca="false">июнь!E26</f>
        <v>0</v>
      </c>
      <c r="O25" s="155" t="n">
        <f aca="false">P25/98*100/0.1746</f>
        <v>0</v>
      </c>
      <c r="P25" s="156" t="n">
        <f aca="false">июль!E26</f>
        <v>0</v>
      </c>
      <c r="Q25" s="155" t="n">
        <f aca="false">R25/98*100/0.1746</f>
        <v>0</v>
      </c>
      <c r="R25" s="156" t="n">
        <f aca="false">август!E26</f>
        <v>0</v>
      </c>
      <c r="S25" s="155" t="n">
        <f aca="false">T25/98*100/0.1746</f>
        <v>0</v>
      </c>
      <c r="T25" s="156" t="n">
        <f aca="false">сентябрь!E26</f>
        <v>0</v>
      </c>
      <c r="U25" s="155" t="n">
        <f aca="false">V25/98*100/0.1746</f>
        <v>0</v>
      </c>
      <c r="V25" s="156" t="n">
        <f aca="false">октябрь!E26</f>
        <v>0</v>
      </c>
      <c r="W25" s="155" t="n">
        <f aca="false">X25/98*100/0.1746</f>
        <v>0</v>
      </c>
      <c r="X25" s="156" t="n">
        <f aca="false">ноябрь!E29</f>
        <v>0</v>
      </c>
      <c r="Y25" s="155" t="n">
        <f aca="false">Z25/98*100/0.1746</f>
        <v>0</v>
      </c>
      <c r="Z25" s="156" t="n">
        <f aca="false">декабрь!E26</f>
        <v>0</v>
      </c>
      <c r="AA25" s="158" t="n">
        <f aca="false">C25+E25+G25+I25+K25+M25+O25+Q25+S25+U25+W25+Y25</f>
        <v>0</v>
      </c>
      <c r="AB25" s="159" t="n">
        <f aca="false">D25+F25+H25+J25+L25+N25+P25+R25+T25+V25+X25+Z25</f>
        <v>0</v>
      </c>
      <c r="AC25" s="174" t="n">
        <f aca="false">AC24+1</f>
        <v>17</v>
      </c>
      <c r="AD25" s="175"/>
      <c r="AE25" s="176"/>
      <c r="AF25" s="176"/>
      <c r="AG25" s="177"/>
      <c r="AH25" s="178"/>
      <c r="AI25" s="179" t="n">
        <f aca="false">AA25</f>
        <v>0</v>
      </c>
      <c r="AJ25" s="180" t="n">
        <f aca="false">SUM(AE25:AI25)</f>
        <v>0</v>
      </c>
      <c r="AK25" s="191"/>
      <c r="AL25" s="191"/>
      <c r="AM25" s="181" t="n">
        <f aca="false">AL25+AA25+AR25</f>
        <v>0</v>
      </c>
      <c r="AN25" s="182" t="n">
        <f aca="false">AK25-AM25</f>
        <v>0</v>
      </c>
      <c r="AO25" s="183" t="n">
        <f aca="false">AN25*0.1746</f>
        <v>0</v>
      </c>
      <c r="AP25" s="184"/>
      <c r="AR25" s="170" t="n">
        <f aca="false">AS25-AS25*0.1433/0.1746</f>
        <v>0</v>
      </c>
      <c r="AS25" s="170"/>
      <c r="AT25" s="174" t="n">
        <f aca="false">AT24+1</f>
        <v>17</v>
      </c>
      <c r="AU25" s="172" t="n">
        <f aca="false">AB25*100/98*2%+AB25*100/98*0.8%</f>
        <v>0</v>
      </c>
      <c r="AV25" s="112"/>
      <c r="AW25" s="173" t="n">
        <f aca="false">июль!H26</f>
        <v>0</v>
      </c>
    </row>
    <row r="26" customFormat="false" ht="10.9" hidden="false" customHeight="true" outlineLevel="0" collapsed="false">
      <c r="A26" s="153" t="n">
        <f aca="false">A25+1</f>
        <v>19</v>
      </c>
      <c r="B26" s="154"/>
      <c r="C26" s="155" t="n">
        <f aca="false">D26/98*100/0.15239</f>
        <v>0</v>
      </c>
      <c r="D26" s="156" t="n">
        <f aca="false">январь!E27</f>
        <v>0</v>
      </c>
      <c r="E26" s="155" t="n">
        <f aca="false">F26/98*100/0.1746</f>
        <v>0</v>
      </c>
      <c r="F26" s="156" t="n">
        <f aca="false">февраль!E27</f>
        <v>0</v>
      </c>
      <c r="G26" s="155" t="n">
        <f aca="false">H26/98*100/0.1746</f>
        <v>0</v>
      </c>
      <c r="H26" s="156" t="n">
        <f aca="false">март!E27</f>
        <v>0</v>
      </c>
      <c r="I26" s="155" t="n">
        <f aca="false">J26/98*100/0.1746</f>
        <v>0</v>
      </c>
      <c r="J26" s="156" t="n">
        <f aca="false">апрель!E27</f>
        <v>0</v>
      </c>
      <c r="K26" s="155" t="n">
        <f aca="false">L26/98*100/0.1746</f>
        <v>0</v>
      </c>
      <c r="L26" s="156" t="n">
        <f aca="false">май!E27</f>
        <v>0</v>
      </c>
      <c r="M26" s="155" t="n">
        <f aca="false">N26/98*100/0.1746</f>
        <v>0</v>
      </c>
      <c r="N26" s="156" t="n">
        <f aca="false">июнь!E27</f>
        <v>0</v>
      </c>
      <c r="O26" s="155" t="n">
        <f aca="false">P26/98*100/0.1746</f>
        <v>0</v>
      </c>
      <c r="P26" s="156" t="n">
        <f aca="false">июль!E27</f>
        <v>0</v>
      </c>
      <c r="Q26" s="155" t="n">
        <f aca="false">R26/98*100/0.1746</f>
        <v>0</v>
      </c>
      <c r="R26" s="156" t="n">
        <f aca="false">август!E27</f>
        <v>0</v>
      </c>
      <c r="S26" s="155" t="n">
        <f aca="false">T26/98*100/0.1746</f>
        <v>0</v>
      </c>
      <c r="T26" s="156" t="n">
        <f aca="false">сентябрь!E27</f>
        <v>0</v>
      </c>
      <c r="U26" s="155" t="n">
        <f aca="false">V26/98*100/0.1746</f>
        <v>0</v>
      </c>
      <c r="V26" s="156" t="n">
        <f aca="false">октябрь!E27</f>
        <v>0</v>
      </c>
      <c r="W26" s="155" t="n">
        <f aca="false">X26/98*100/0.1746</f>
        <v>0</v>
      </c>
      <c r="X26" s="156" t="n">
        <f aca="false">ноябрь!E30</f>
        <v>0</v>
      </c>
      <c r="Y26" s="155" t="n">
        <f aca="false">Z26/98*100/0.1746</f>
        <v>0</v>
      </c>
      <c r="Z26" s="156" t="n">
        <f aca="false">декабрь!E27</f>
        <v>0</v>
      </c>
      <c r="AA26" s="158" t="n">
        <f aca="false">C26+E26+G26+I26+K26+M26+O26+Q26+S26+U26+W26+Y26</f>
        <v>0</v>
      </c>
      <c r="AB26" s="159" t="n">
        <f aca="false">D26+F26+H26+J26+L26+N26+P26+R26+T26+V26+X26+Z26</f>
        <v>0</v>
      </c>
      <c r="AC26" s="185" t="n">
        <f aca="false">AC25+1</f>
        <v>18</v>
      </c>
      <c r="AD26" s="175"/>
      <c r="AE26" s="176"/>
      <c r="AF26" s="176"/>
      <c r="AG26" s="177"/>
      <c r="AH26" s="178"/>
      <c r="AI26" s="179" t="n">
        <f aca="false">AA26</f>
        <v>0</v>
      </c>
      <c r="AJ26" s="180" t="n">
        <f aca="false">SUM(AE26:AI26)</f>
        <v>0</v>
      </c>
      <c r="AK26" s="191"/>
      <c r="AL26" s="191"/>
      <c r="AM26" s="181" t="n">
        <f aca="false">AL26+AA26</f>
        <v>0</v>
      </c>
      <c r="AN26" s="182" t="n">
        <f aca="false">AK26-AM26</f>
        <v>0</v>
      </c>
      <c r="AO26" s="183" t="n">
        <f aca="false">AN26*0.1746</f>
        <v>0</v>
      </c>
      <c r="AP26" s="184"/>
      <c r="AR26" s="170" t="n">
        <f aca="false">AS26-AS26*0.1433/0.1746</f>
        <v>0</v>
      </c>
      <c r="AS26" s="170"/>
      <c r="AT26" s="185" t="n">
        <f aca="false">AT25+1</f>
        <v>18</v>
      </c>
      <c r="AU26" s="172" t="n">
        <f aca="false">AB26*100/98*2%+AB26*100/98*0.8%</f>
        <v>0</v>
      </c>
      <c r="AV26" s="112"/>
      <c r="AW26" s="173" t="n">
        <f aca="false">июль!H27</f>
        <v>0</v>
      </c>
    </row>
    <row r="27" customFormat="false" ht="10.9" hidden="false" customHeight="true" outlineLevel="0" collapsed="false">
      <c r="A27" s="153" t="n">
        <f aca="false">A26+1</f>
        <v>20</v>
      </c>
      <c r="B27" s="154"/>
      <c r="C27" s="155" t="n">
        <f aca="false">D27/98*100/0.15239</f>
        <v>0</v>
      </c>
      <c r="D27" s="156" t="n">
        <f aca="false">январь!E28</f>
        <v>0</v>
      </c>
      <c r="E27" s="155" t="n">
        <f aca="false">F27/98*100/0.1746</f>
        <v>0</v>
      </c>
      <c r="F27" s="156" t="n">
        <f aca="false">февраль!E28</f>
        <v>0</v>
      </c>
      <c r="G27" s="155" t="n">
        <f aca="false">H27/98*100/0.1746</f>
        <v>0</v>
      </c>
      <c r="H27" s="156" t="n">
        <f aca="false">март!E28</f>
        <v>0</v>
      </c>
      <c r="I27" s="155" t="n">
        <f aca="false">J27/98*100/0.1746</f>
        <v>0</v>
      </c>
      <c r="J27" s="156" t="n">
        <f aca="false">апрель!E28</f>
        <v>0</v>
      </c>
      <c r="K27" s="155" t="n">
        <f aca="false">L27/98*100/0.1746</f>
        <v>0</v>
      </c>
      <c r="L27" s="156" t="n">
        <f aca="false">май!E28</f>
        <v>0</v>
      </c>
      <c r="M27" s="155" t="n">
        <f aca="false">N27/98*100/0.1746</f>
        <v>0</v>
      </c>
      <c r="N27" s="156" t="n">
        <f aca="false">июнь!E28</f>
        <v>0</v>
      </c>
      <c r="O27" s="155" t="n">
        <f aca="false">P27/98*100/0.1746</f>
        <v>0</v>
      </c>
      <c r="P27" s="156" t="n">
        <f aca="false">июль!E28</f>
        <v>0</v>
      </c>
      <c r="Q27" s="155" t="n">
        <f aca="false">R27/98*100/0.1746</f>
        <v>0</v>
      </c>
      <c r="R27" s="156" t="n">
        <f aca="false">август!E28</f>
        <v>0</v>
      </c>
      <c r="S27" s="155" t="n">
        <f aca="false">T27/98*100/0.1746</f>
        <v>0</v>
      </c>
      <c r="T27" s="156" t="n">
        <f aca="false">сентябрь!E28</f>
        <v>0</v>
      </c>
      <c r="U27" s="155" t="n">
        <f aca="false">V27/98*100/0.1746</f>
        <v>0</v>
      </c>
      <c r="V27" s="156" t="n">
        <f aca="false">октябрь!E28</f>
        <v>0</v>
      </c>
      <c r="W27" s="155" t="n">
        <f aca="false">X27/98*100/0.1746</f>
        <v>0</v>
      </c>
      <c r="X27" s="156" t="n">
        <f aca="false">ноябрь!E31</f>
        <v>0</v>
      </c>
      <c r="Y27" s="155" t="n">
        <f aca="false">Z27/98*100/0.1746</f>
        <v>0</v>
      </c>
      <c r="Z27" s="156" t="n">
        <f aca="false">декабрь!E28</f>
        <v>0</v>
      </c>
      <c r="AA27" s="158" t="n">
        <f aca="false">C27+E27+G27+I27+K27+M27+O27+Q27+S27+U27+W27+Y27</f>
        <v>0</v>
      </c>
      <c r="AB27" s="159" t="n">
        <f aca="false">D27+F27+H27+J27+L27+N27+P27+R27+T27+V27+X27+Z27</f>
        <v>0</v>
      </c>
      <c r="AC27" s="185" t="n">
        <f aca="false">AC26+1</f>
        <v>19</v>
      </c>
      <c r="AD27" s="175"/>
      <c r="AE27" s="176"/>
      <c r="AF27" s="176"/>
      <c r="AG27" s="177"/>
      <c r="AH27" s="178"/>
      <c r="AI27" s="179" t="n">
        <f aca="false">AA27</f>
        <v>0</v>
      </c>
      <c r="AJ27" s="180" t="n">
        <f aca="false">SUM(AE27:AI27)</f>
        <v>0</v>
      </c>
      <c r="AK27" s="191"/>
      <c r="AL27" s="191"/>
      <c r="AM27" s="181" t="n">
        <f aca="false">AL27+AA27+AR27</f>
        <v>0</v>
      </c>
      <c r="AN27" s="182" t="n">
        <f aca="false">AK27-AM27</f>
        <v>0</v>
      </c>
      <c r="AO27" s="183" t="n">
        <f aca="false">AN27*0.1746</f>
        <v>0</v>
      </c>
      <c r="AP27" s="184"/>
      <c r="AR27" s="170" t="n">
        <f aca="false">AS27-AS27*0.1433/0.1746</f>
        <v>0</v>
      </c>
      <c r="AS27" s="170"/>
      <c r="AT27" s="185" t="n">
        <f aca="false">AT26+1</f>
        <v>19</v>
      </c>
      <c r="AU27" s="172" t="n">
        <f aca="false">AB27*100/98*2%+AB27*100/98*0.8%</f>
        <v>0</v>
      </c>
      <c r="AV27" s="112"/>
      <c r="AW27" s="173" t="n">
        <f aca="false">июль!H28</f>
        <v>0</v>
      </c>
    </row>
    <row r="28" customFormat="false" ht="10.9" hidden="false" customHeight="true" outlineLevel="0" collapsed="false">
      <c r="A28" s="153" t="n">
        <f aca="false">A27+1</f>
        <v>21</v>
      </c>
      <c r="B28" s="154"/>
      <c r="C28" s="155" t="n">
        <f aca="false">D28/98*100/0.15239</f>
        <v>0</v>
      </c>
      <c r="D28" s="156" t="n">
        <f aca="false">январь!E29</f>
        <v>0</v>
      </c>
      <c r="E28" s="155" t="n">
        <f aca="false">F28/98*100/0.1746</f>
        <v>0</v>
      </c>
      <c r="F28" s="156" t="n">
        <f aca="false">февраль!E29</f>
        <v>0</v>
      </c>
      <c r="G28" s="155" t="n">
        <f aca="false">H28/98*100/0.1746</f>
        <v>0</v>
      </c>
      <c r="H28" s="156" t="n">
        <f aca="false">март!E29</f>
        <v>0</v>
      </c>
      <c r="I28" s="155" t="n">
        <f aca="false">J28/98*100/0.1746</f>
        <v>0</v>
      </c>
      <c r="J28" s="156" t="n">
        <f aca="false">апрель!E29</f>
        <v>0</v>
      </c>
      <c r="K28" s="155" t="n">
        <f aca="false">L28/98*100/0.1746</f>
        <v>0</v>
      </c>
      <c r="L28" s="156" t="n">
        <f aca="false">май!E29</f>
        <v>0</v>
      </c>
      <c r="M28" s="155" t="n">
        <f aca="false">N28/98*100/0.1746</f>
        <v>0</v>
      </c>
      <c r="N28" s="156" t="n">
        <f aca="false">июнь!E29</f>
        <v>0</v>
      </c>
      <c r="O28" s="155" t="n">
        <f aca="false">P28/98*100/0.1746</f>
        <v>0</v>
      </c>
      <c r="P28" s="156" t="n">
        <f aca="false">июль!E29</f>
        <v>0</v>
      </c>
      <c r="Q28" s="155" t="n">
        <f aca="false">R28/98*100/0.1746</f>
        <v>0</v>
      </c>
      <c r="R28" s="156" t="n">
        <f aca="false">август!E29</f>
        <v>0</v>
      </c>
      <c r="S28" s="155" t="n">
        <f aca="false">T28/98*100/0.1746</f>
        <v>0</v>
      </c>
      <c r="T28" s="156" t="n">
        <f aca="false">сентябрь!E29</f>
        <v>0</v>
      </c>
      <c r="U28" s="155" t="n">
        <f aca="false">V28/98*100/0.1746</f>
        <v>0</v>
      </c>
      <c r="V28" s="156" t="n">
        <f aca="false">октябрь!E29</f>
        <v>0</v>
      </c>
      <c r="W28" s="155" t="n">
        <f aca="false">X28/98*100/0.1746</f>
        <v>0</v>
      </c>
      <c r="X28" s="156" t="n">
        <f aca="false">ноябрь!E32</f>
        <v>0</v>
      </c>
      <c r="Y28" s="155" t="n">
        <f aca="false">Z28/98*100/0.1746</f>
        <v>0</v>
      </c>
      <c r="Z28" s="156" t="n">
        <f aca="false">декабрь!E29</f>
        <v>0</v>
      </c>
      <c r="AA28" s="158" t="n">
        <f aca="false">C28+E28+G28+I28+K28+M28+O28+Q28+S28+U28+W28+Y28</f>
        <v>0</v>
      </c>
      <c r="AB28" s="159" t="n">
        <f aca="false">D28+F28+H28+J28+L28+N28+P28+R28+T28+V28+X28+Z28</f>
        <v>0</v>
      </c>
      <c r="AC28" s="174" t="n">
        <f aca="false">AC27+1</f>
        <v>20</v>
      </c>
      <c r="AD28" s="175"/>
      <c r="AE28" s="176"/>
      <c r="AF28" s="176"/>
      <c r="AG28" s="177"/>
      <c r="AH28" s="178"/>
      <c r="AI28" s="179" t="n">
        <f aca="false">AA28</f>
        <v>0</v>
      </c>
      <c r="AJ28" s="180" t="n">
        <f aca="false">SUM(AE28:AI28)</f>
        <v>0</v>
      </c>
      <c r="AK28" s="191"/>
      <c r="AL28" s="191"/>
      <c r="AM28" s="181" t="n">
        <f aca="false">AL28+AA28+AR28</f>
        <v>0</v>
      </c>
      <c r="AN28" s="182" t="n">
        <f aca="false">AK28-AM28</f>
        <v>0</v>
      </c>
      <c r="AO28" s="183" t="n">
        <f aca="false">AN28*0.1746</f>
        <v>0</v>
      </c>
      <c r="AP28" s="184"/>
      <c r="AR28" s="170" t="n">
        <f aca="false">AS28-AS28*0.1433/0.1746</f>
        <v>0</v>
      </c>
      <c r="AS28" s="170"/>
      <c r="AT28" s="174" t="n">
        <f aca="false">AT27+1</f>
        <v>20</v>
      </c>
      <c r="AU28" s="172" t="n">
        <f aca="false">AB28*100/98*2%+AB28*100/98*0.8%</f>
        <v>0</v>
      </c>
      <c r="AV28" s="112"/>
      <c r="AW28" s="173" t="n">
        <f aca="false">июль!H29</f>
        <v>0</v>
      </c>
    </row>
    <row r="29" customFormat="false" ht="10.9" hidden="false" customHeight="true" outlineLevel="0" collapsed="false">
      <c r="A29" s="153" t="n">
        <f aca="false">A28+1</f>
        <v>22</v>
      </c>
      <c r="B29" s="154"/>
      <c r="C29" s="155" t="n">
        <f aca="false">D29/98*100/0.15239</f>
        <v>0</v>
      </c>
      <c r="D29" s="156" t="n">
        <f aca="false">январь!E30</f>
        <v>0</v>
      </c>
      <c r="E29" s="155" t="n">
        <f aca="false">F29/98*100/0.1746</f>
        <v>0</v>
      </c>
      <c r="F29" s="156" t="n">
        <f aca="false">февраль!E30</f>
        <v>0</v>
      </c>
      <c r="G29" s="155" t="n">
        <f aca="false">H29/98*100/0.1746</f>
        <v>0</v>
      </c>
      <c r="H29" s="156" t="n">
        <f aca="false">март!E30</f>
        <v>0</v>
      </c>
      <c r="I29" s="155" t="n">
        <f aca="false">J29/98*100/0.1746</f>
        <v>0</v>
      </c>
      <c r="J29" s="156" t="n">
        <f aca="false">апрель!E30</f>
        <v>0</v>
      </c>
      <c r="K29" s="155" t="n">
        <f aca="false">L29/98*100/0.1746</f>
        <v>0</v>
      </c>
      <c r="L29" s="156" t="n">
        <f aca="false">май!E30</f>
        <v>0</v>
      </c>
      <c r="M29" s="155" t="n">
        <f aca="false">N29/98*100/0.1746</f>
        <v>0</v>
      </c>
      <c r="N29" s="156" t="n">
        <f aca="false">июнь!E30</f>
        <v>0</v>
      </c>
      <c r="O29" s="155" t="n">
        <f aca="false">P29/98*100/0.1746</f>
        <v>0</v>
      </c>
      <c r="P29" s="156" t="n">
        <f aca="false">июль!E30</f>
        <v>0</v>
      </c>
      <c r="Q29" s="155" t="n">
        <f aca="false">R29/98*100/0.1746</f>
        <v>0</v>
      </c>
      <c r="R29" s="156" t="n">
        <f aca="false">август!E30</f>
        <v>0</v>
      </c>
      <c r="S29" s="155" t="n">
        <f aca="false">T29/98*100/0.1746</f>
        <v>0</v>
      </c>
      <c r="T29" s="156" t="n">
        <f aca="false">сентябрь!E30</f>
        <v>0</v>
      </c>
      <c r="U29" s="155" t="n">
        <f aca="false">V29/98*100/0.1746</f>
        <v>0</v>
      </c>
      <c r="V29" s="156" t="n">
        <f aca="false">октябрь!E30</f>
        <v>0</v>
      </c>
      <c r="W29" s="155" t="n">
        <f aca="false">X29/98*100/0.1746</f>
        <v>0</v>
      </c>
      <c r="X29" s="156" t="n">
        <f aca="false">ноябрь!E33</f>
        <v>0</v>
      </c>
      <c r="Y29" s="155" t="n">
        <f aca="false">Z29/98*100/0.1746</f>
        <v>0</v>
      </c>
      <c r="Z29" s="156" t="n">
        <f aca="false">декабрь!E30</f>
        <v>0</v>
      </c>
      <c r="AA29" s="158" t="n">
        <f aca="false">C29+E29+G29+I29+K29+M29+O29+Q29+S29+U29+W29+Y29</f>
        <v>0</v>
      </c>
      <c r="AB29" s="159" t="n">
        <f aca="false">D29+F29+H29+J29+L29+N29+P29+R29+T29+V29+X29+Z29</f>
        <v>0</v>
      </c>
      <c r="AC29" s="160" t="n">
        <f aca="false">AC28+1</f>
        <v>21</v>
      </c>
      <c r="AD29" s="161"/>
      <c r="AE29" s="162"/>
      <c r="AF29" s="162"/>
      <c r="AG29" s="163"/>
      <c r="AH29" s="164"/>
      <c r="AI29" s="165" t="n">
        <f aca="false">AA29</f>
        <v>0</v>
      </c>
      <c r="AJ29" s="166" t="n">
        <f aca="false">SUM(AE29:AI29)</f>
        <v>0</v>
      </c>
      <c r="AK29" s="167"/>
      <c r="AL29" s="167"/>
      <c r="AM29" s="181" t="n">
        <f aca="false">AL29+AA29</f>
        <v>0</v>
      </c>
      <c r="AN29" s="168" t="n">
        <f aca="false">AK29-AM29</f>
        <v>0</v>
      </c>
      <c r="AO29" s="183" t="n">
        <f aca="false">AN29*0.1746</f>
        <v>0</v>
      </c>
      <c r="AP29" s="169"/>
      <c r="AR29" s="170" t="n">
        <f aca="false">AS29-AS29*0.1433/0.1746</f>
        <v>0</v>
      </c>
      <c r="AS29" s="170"/>
      <c r="AT29" s="160" t="n">
        <f aca="false">AT28+1</f>
        <v>21</v>
      </c>
      <c r="AU29" s="172" t="n">
        <f aca="false">AB29*100/98*2%+AB29*100/98*0.8%</f>
        <v>0</v>
      </c>
      <c r="AV29" s="112"/>
      <c r="AW29" s="173" t="n">
        <f aca="false">июль!H30</f>
        <v>0</v>
      </c>
    </row>
    <row r="30" customFormat="false" ht="11.45" hidden="false" customHeight="true" outlineLevel="0" collapsed="false">
      <c r="A30" s="153" t="n">
        <f aca="false">A29+1</f>
        <v>23</v>
      </c>
      <c r="B30" s="154"/>
      <c r="C30" s="155" t="n">
        <f aca="false">D30/98*100/0.15239</f>
        <v>0</v>
      </c>
      <c r="D30" s="156" t="n">
        <f aca="false">январь!E31</f>
        <v>0</v>
      </c>
      <c r="E30" s="155" t="n">
        <f aca="false">F30/98*100/0.1746</f>
        <v>0</v>
      </c>
      <c r="F30" s="156" t="n">
        <f aca="false">февраль!E31</f>
        <v>0</v>
      </c>
      <c r="G30" s="155" t="n">
        <f aca="false">H30/98*100/0.1746</f>
        <v>0</v>
      </c>
      <c r="H30" s="156" t="n">
        <f aca="false">март!E31</f>
        <v>0</v>
      </c>
      <c r="I30" s="155" t="n">
        <f aca="false">J30/98*100/0.1746</f>
        <v>0</v>
      </c>
      <c r="J30" s="156" t="n">
        <f aca="false">апрель!E31</f>
        <v>0</v>
      </c>
      <c r="K30" s="155" t="n">
        <f aca="false">L30/98*100/0.1746</f>
        <v>0</v>
      </c>
      <c r="L30" s="156" t="n">
        <f aca="false">май!E31</f>
        <v>0</v>
      </c>
      <c r="M30" s="155" t="n">
        <f aca="false">N30/98*100/0.1746</f>
        <v>0</v>
      </c>
      <c r="N30" s="156" t="n">
        <f aca="false">июнь!E31</f>
        <v>0</v>
      </c>
      <c r="O30" s="155" t="n">
        <f aca="false">P30/98*100/0.1746</f>
        <v>0</v>
      </c>
      <c r="P30" s="156" t="n">
        <f aca="false">июль!E31</f>
        <v>0</v>
      </c>
      <c r="Q30" s="155" t="n">
        <f aca="false">R30/98*100/0.1746</f>
        <v>0</v>
      </c>
      <c r="R30" s="156" t="n">
        <f aca="false">август!E31</f>
        <v>0</v>
      </c>
      <c r="S30" s="155" t="n">
        <f aca="false">T30/98*100/0.1746</f>
        <v>0</v>
      </c>
      <c r="T30" s="156" t="n">
        <f aca="false">сентябрь!E31</f>
        <v>0</v>
      </c>
      <c r="U30" s="155" t="n">
        <f aca="false">V30/98*100/0.1746</f>
        <v>300.044416391986</v>
      </c>
      <c r="V30" s="156" t="n">
        <f aca="false">октябрь!E31</f>
        <v>51.34</v>
      </c>
      <c r="W30" s="155" t="n">
        <f aca="false">X30/98*100/0.1746</f>
        <v>204.666058863408</v>
      </c>
      <c r="X30" s="156" t="n">
        <f aca="false">ноябрь!E34</f>
        <v>35.02</v>
      </c>
      <c r="Y30" s="155" t="n">
        <f aca="false">Z30/98*100/0.1746</f>
        <v>0</v>
      </c>
      <c r="Z30" s="156" t="n">
        <f aca="false">декабрь!E31</f>
        <v>0</v>
      </c>
      <c r="AA30" s="158" t="n">
        <f aca="false">C30+E30+G30+I30+K30+M30+O30+Q30+S30+U30+W30+Y30</f>
        <v>504.710475255394</v>
      </c>
      <c r="AB30" s="159" t="n">
        <f aca="false">D30+F30+H30+J30+L30+N30+P30+R30+T30+V30+X30+Z30</f>
        <v>86.36</v>
      </c>
      <c r="AC30" s="185" t="n">
        <f aca="false">AC29+1</f>
        <v>22</v>
      </c>
      <c r="AD30" s="175"/>
      <c r="AE30" s="176"/>
      <c r="AF30" s="176"/>
      <c r="AG30" s="177"/>
      <c r="AH30" s="178"/>
      <c r="AI30" s="179" t="n">
        <f aca="false">AA30</f>
        <v>504.710475255394</v>
      </c>
      <c r="AJ30" s="180" t="n">
        <f aca="false">SUM(AE30:AI30)</f>
        <v>504.710475255394</v>
      </c>
      <c r="AK30" s="196"/>
      <c r="AL30" s="191"/>
      <c r="AM30" s="181" t="n">
        <f aca="false">150.44+O30+Q30+S30+U30+W30+Y30+AR30</f>
        <v>655.150475255394</v>
      </c>
      <c r="AN30" s="197" t="n">
        <f aca="false">AK30-AM30</f>
        <v>-655.150475255394</v>
      </c>
      <c r="AO30" s="183" t="n">
        <f aca="false">AN30*0.1746</f>
        <v>-114.389272979592</v>
      </c>
      <c r="AP30" s="198"/>
      <c r="AQ30" s="104"/>
      <c r="AR30" s="170" t="n">
        <f aca="false">AS30-AS30*0.1433/0.1746</f>
        <v>0</v>
      </c>
      <c r="AS30" s="199"/>
      <c r="AT30" s="185" t="n">
        <f aca="false">AT29+1</f>
        <v>22</v>
      </c>
      <c r="AU30" s="172" t="n">
        <f aca="false">AB30*100/98*2%+AB30*100/98*0.8%</f>
        <v>2.46742857142857</v>
      </c>
      <c r="AV30" s="112"/>
      <c r="AW30" s="173" t="n">
        <f aca="false">июль!H31</f>
        <v>0</v>
      </c>
    </row>
    <row r="31" customFormat="false" ht="12" hidden="false" customHeight="true" outlineLevel="0" collapsed="false">
      <c r="A31" s="153" t="n">
        <f aca="false">A30+1</f>
        <v>24</v>
      </c>
      <c r="B31" s="154"/>
      <c r="C31" s="155" t="n">
        <f aca="false">D31/98*100/0.15239</f>
        <v>0</v>
      </c>
      <c r="D31" s="156" t="n">
        <f aca="false">январь!E32</f>
        <v>0</v>
      </c>
      <c r="E31" s="155" t="n">
        <f aca="false">F31/98*100/0.1746</f>
        <v>0</v>
      </c>
      <c r="F31" s="156" t="n">
        <f aca="false">февраль!E32</f>
        <v>0</v>
      </c>
      <c r="G31" s="155" t="n">
        <f aca="false">H31/98*100/0.1746</f>
        <v>0</v>
      </c>
      <c r="H31" s="156" t="n">
        <f aca="false">март!E32</f>
        <v>0</v>
      </c>
      <c r="I31" s="155" t="n">
        <f aca="false">J31/98*100/0.1746</f>
        <v>0</v>
      </c>
      <c r="J31" s="156" t="n">
        <f aca="false">апрель!E32</f>
        <v>0</v>
      </c>
      <c r="K31" s="155" t="n">
        <f aca="false">L31/98*100/0.1746</f>
        <v>0</v>
      </c>
      <c r="L31" s="156" t="n">
        <f aca="false">май!E32</f>
        <v>0</v>
      </c>
      <c r="M31" s="155" t="n">
        <f aca="false">N31/98*100/0.1746</f>
        <v>0</v>
      </c>
      <c r="N31" s="156" t="n">
        <f aca="false">июнь!E32</f>
        <v>0</v>
      </c>
      <c r="O31" s="155" t="n">
        <f aca="false">P31/98*100/0.1746</f>
        <v>0</v>
      </c>
      <c r="P31" s="156" t="n">
        <f aca="false">июль!E32</f>
        <v>0</v>
      </c>
      <c r="Q31" s="155" t="n">
        <f aca="false">R31/98*100/0.1746</f>
        <v>0</v>
      </c>
      <c r="R31" s="156" t="n">
        <f aca="false">август!E32</f>
        <v>0</v>
      </c>
      <c r="S31" s="155" t="n">
        <f aca="false">T31/98*100/0.1746</f>
        <v>0</v>
      </c>
      <c r="T31" s="156" t="n">
        <f aca="false">сентябрь!E32</f>
        <v>0</v>
      </c>
      <c r="U31" s="155" t="n">
        <f aca="false">V31/98*100/0.1746</f>
        <v>0</v>
      </c>
      <c r="V31" s="156" t="n">
        <f aca="false">октябрь!E32</f>
        <v>0</v>
      </c>
      <c r="W31" s="155" t="n">
        <f aca="false">X31/98*100/0.1746</f>
        <v>0</v>
      </c>
      <c r="X31" s="156" t="n">
        <f aca="false">ноябрь!E35</f>
        <v>0</v>
      </c>
      <c r="Y31" s="155" t="n">
        <f aca="false">Z31/98*100/0.1746</f>
        <v>0</v>
      </c>
      <c r="Z31" s="156" t="n">
        <f aca="false">декабрь!E32</f>
        <v>0</v>
      </c>
      <c r="AA31" s="158" t="n">
        <f aca="false">C31+E31+G31+I31+K31+M31+O31+Q31+S31+U31+W31+Y31</f>
        <v>0</v>
      </c>
      <c r="AB31" s="159" t="n">
        <f aca="false">D31+F31+H31+J31+L31+N31+P31+R31+T31+V31+X31+Z31</f>
        <v>0</v>
      </c>
      <c r="AC31" s="185" t="n">
        <f aca="false">AC30+1</f>
        <v>23</v>
      </c>
      <c r="AD31" s="175"/>
      <c r="AE31" s="176"/>
      <c r="AF31" s="176"/>
      <c r="AG31" s="177"/>
      <c r="AH31" s="178"/>
      <c r="AI31" s="179" t="n">
        <f aca="false">AA31</f>
        <v>0</v>
      </c>
      <c r="AJ31" s="180" t="n">
        <f aca="false">SUM(AE31:AI31)</f>
        <v>0</v>
      </c>
      <c r="AK31" s="191"/>
      <c r="AL31" s="191"/>
      <c r="AM31" s="181" t="n">
        <f aca="false">AL31+AA31</f>
        <v>0</v>
      </c>
      <c r="AN31" s="182" t="n">
        <f aca="false">AK31-AM31</f>
        <v>0</v>
      </c>
      <c r="AO31" s="183" t="n">
        <f aca="false">AN31*0.1746</f>
        <v>0</v>
      </c>
      <c r="AP31" s="184"/>
      <c r="AQ31" s="105"/>
      <c r="AR31" s="170" t="n">
        <f aca="false">AS31-AS31*0.1433/0.1746</f>
        <v>0</v>
      </c>
      <c r="AS31" s="170"/>
      <c r="AT31" s="185" t="n">
        <f aca="false">AT30+1</f>
        <v>23</v>
      </c>
      <c r="AU31" s="172" t="n">
        <f aca="false">AB31*100/98*2%+AB31*100/98*0.8%</f>
        <v>0</v>
      </c>
      <c r="AV31" s="112"/>
      <c r="AW31" s="173" t="n">
        <f aca="false">июль!H32</f>
        <v>0</v>
      </c>
    </row>
    <row r="32" customFormat="false" ht="10.15" hidden="false" customHeight="true" outlineLevel="0" collapsed="false">
      <c r="A32" s="153" t="n">
        <f aca="false">A31+1</f>
        <v>25</v>
      </c>
      <c r="B32" s="154"/>
      <c r="C32" s="155" t="n">
        <f aca="false">D32/98*100/0.15239</f>
        <v>0</v>
      </c>
      <c r="D32" s="156" t="n">
        <f aca="false">январь!E33</f>
        <v>0</v>
      </c>
      <c r="E32" s="155" t="n">
        <f aca="false">F32/98*100/0.1746</f>
        <v>0</v>
      </c>
      <c r="F32" s="156" t="n">
        <f aca="false">февраль!E33</f>
        <v>0</v>
      </c>
      <c r="G32" s="155" t="n">
        <f aca="false">H32/98*100/0.1746</f>
        <v>0</v>
      </c>
      <c r="H32" s="156" t="n">
        <f aca="false">март!E33</f>
        <v>0</v>
      </c>
      <c r="I32" s="155" t="n">
        <f aca="false">J32/98*100/0.1746</f>
        <v>0</v>
      </c>
      <c r="J32" s="156" t="n">
        <f aca="false">апрель!E33</f>
        <v>0</v>
      </c>
      <c r="K32" s="155" t="n">
        <f aca="false">L32/98*100/0.1746</f>
        <v>0</v>
      </c>
      <c r="L32" s="156" t="n">
        <f aca="false">май!E33</f>
        <v>0</v>
      </c>
      <c r="M32" s="155" t="n">
        <f aca="false">N32/98*100/0.1746</f>
        <v>0</v>
      </c>
      <c r="N32" s="156" t="n">
        <f aca="false">июнь!E33</f>
        <v>0</v>
      </c>
      <c r="O32" s="155" t="n">
        <f aca="false">P32/98*100/0.1746</f>
        <v>0</v>
      </c>
      <c r="P32" s="156" t="n">
        <f aca="false">июль!E33</f>
        <v>0</v>
      </c>
      <c r="Q32" s="155" t="n">
        <f aca="false">R32/98*100/0.1746</f>
        <v>0</v>
      </c>
      <c r="R32" s="156" t="n">
        <f aca="false">август!E33</f>
        <v>0</v>
      </c>
      <c r="S32" s="155" t="n">
        <f aca="false">T32/98*100/0.1746</f>
        <v>0</v>
      </c>
      <c r="T32" s="156" t="n">
        <f aca="false">сентябрь!E33</f>
        <v>0</v>
      </c>
      <c r="U32" s="155" t="n">
        <f aca="false">V32/98*100/0.1746</f>
        <v>0</v>
      </c>
      <c r="V32" s="156" t="n">
        <f aca="false">октябрь!E33</f>
        <v>0</v>
      </c>
      <c r="W32" s="155" t="n">
        <f aca="false">X32/98*100/0.1746</f>
        <v>0</v>
      </c>
      <c r="X32" s="156" t="n">
        <f aca="false">ноябрь!E36</f>
        <v>0</v>
      </c>
      <c r="Y32" s="155" t="n">
        <f aca="false">Z32/98*100/0.1746</f>
        <v>0</v>
      </c>
      <c r="Z32" s="156" t="n">
        <f aca="false">декабрь!E33</f>
        <v>0</v>
      </c>
      <c r="AA32" s="158" t="n">
        <f aca="false">C32+E32+G32+I32+K32+M32+O32+Q32+S32+U32+W32+Y32</f>
        <v>0</v>
      </c>
      <c r="AB32" s="159" t="n">
        <f aca="false">D32+F32+H32+J32+L32+N32+P32+R32+T32+V32+X32+Z32</f>
        <v>0</v>
      </c>
      <c r="AC32" s="185" t="n">
        <f aca="false">AC31+1</f>
        <v>24</v>
      </c>
      <c r="AD32" s="175"/>
      <c r="AE32" s="176"/>
      <c r="AF32" s="176"/>
      <c r="AG32" s="177"/>
      <c r="AH32" s="178"/>
      <c r="AI32" s="179" t="n">
        <f aca="false">AA32</f>
        <v>0</v>
      </c>
      <c r="AJ32" s="180" t="n">
        <f aca="false">SUM(AE32:AI32)</f>
        <v>0</v>
      </c>
      <c r="AK32" s="191"/>
      <c r="AL32" s="191"/>
      <c r="AM32" s="181" t="n">
        <f aca="false">AL32+AA32+AR32</f>
        <v>0</v>
      </c>
      <c r="AN32" s="182" t="n">
        <f aca="false">AK32-AM32</f>
        <v>0</v>
      </c>
      <c r="AO32" s="183" t="n">
        <f aca="false">AN32*0.1746</f>
        <v>0</v>
      </c>
      <c r="AP32" s="184"/>
      <c r="AR32" s="170" t="n">
        <f aca="false">AS32-AS32*0.1433/0.1746</f>
        <v>0</v>
      </c>
      <c r="AS32" s="170"/>
      <c r="AT32" s="185" t="n">
        <f aca="false">AT31+1</f>
        <v>24</v>
      </c>
      <c r="AU32" s="172" t="n">
        <f aca="false">AB32*100/98*2%+AB32*100/98*0.8%</f>
        <v>0</v>
      </c>
      <c r="AV32" s="112"/>
      <c r="AW32" s="173" t="n">
        <f aca="false">июль!H33</f>
        <v>0</v>
      </c>
    </row>
    <row r="33" customFormat="false" ht="13.5" hidden="false" customHeight="true" outlineLevel="0" collapsed="false">
      <c r="A33" s="153" t="n">
        <f aca="false">A32+1</f>
        <v>26</v>
      </c>
      <c r="B33" s="154"/>
      <c r="C33" s="155" t="n">
        <f aca="false">D33/98*100/0.15239</f>
        <v>0</v>
      </c>
      <c r="D33" s="156" t="n">
        <f aca="false">январь!E34</f>
        <v>0</v>
      </c>
      <c r="E33" s="155" t="n">
        <f aca="false">F33/98*100/0.1746</f>
        <v>0</v>
      </c>
      <c r="F33" s="156" t="n">
        <f aca="false">февраль!E34</f>
        <v>0</v>
      </c>
      <c r="G33" s="155" t="n">
        <f aca="false">H33/98*100/0.1746</f>
        <v>0</v>
      </c>
      <c r="H33" s="156" t="n">
        <f aca="false">март!E34</f>
        <v>0</v>
      </c>
      <c r="I33" s="155" t="n">
        <f aca="false">J33/98*100/0.1746</f>
        <v>0</v>
      </c>
      <c r="J33" s="156" t="n">
        <f aca="false">апрель!E34</f>
        <v>0</v>
      </c>
      <c r="K33" s="155" t="n">
        <f aca="false">L33/98*100/0.1746</f>
        <v>0</v>
      </c>
      <c r="L33" s="156" t="n">
        <f aca="false">май!E34</f>
        <v>0</v>
      </c>
      <c r="M33" s="155" t="n">
        <f aca="false">N33/98*100/0.1746</f>
        <v>0</v>
      </c>
      <c r="N33" s="156" t="n">
        <f aca="false">июнь!E34</f>
        <v>0</v>
      </c>
      <c r="O33" s="155" t="n">
        <f aca="false">P33/98*100/0.1746</f>
        <v>0</v>
      </c>
      <c r="P33" s="156" t="n">
        <f aca="false">июль!E34</f>
        <v>0</v>
      </c>
      <c r="Q33" s="155" t="n">
        <f aca="false">R33/98*100/0.1746</f>
        <v>0</v>
      </c>
      <c r="R33" s="156" t="n">
        <f aca="false">август!E34</f>
        <v>0</v>
      </c>
      <c r="S33" s="155" t="n">
        <f aca="false">T33/98*100/0.1746</f>
        <v>0</v>
      </c>
      <c r="T33" s="156" t="n">
        <f aca="false">сентябрь!E34</f>
        <v>0</v>
      </c>
      <c r="U33" s="155" t="n">
        <f aca="false">V33/98*100/0.1746</f>
        <v>0</v>
      </c>
      <c r="V33" s="156" t="n">
        <f aca="false">октябрь!E34</f>
        <v>0</v>
      </c>
      <c r="W33" s="155" t="n">
        <f aca="false">X33/98*100/0.1746</f>
        <v>0</v>
      </c>
      <c r="X33" s="156" t="n">
        <f aca="false">ноябрь!E37</f>
        <v>0</v>
      </c>
      <c r="Y33" s="155" t="n">
        <f aca="false">Z33/98*100/0.1746</f>
        <v>0</v>
      </c>
      <c r="Z33" s="156" t="n">
        <f aca="false">декабрь!E34</f>
        <v>0</v>
      </c>
      <c r="AA33" s="158" t="n">
        <f aca="false">C33+E33+G33+I33+K33+M33+O33+Q33+S33+U33+W33+Y33</f>
        <v>0</v>
      </c>
      <c r="AB33" s="159" t="n">
        <f aca="false">D33+F33+H33+J33+L33+N33+P33+R33+T33+V33+X33+Z33</f>
        <v>0</v>
      </c>
      <c r="AC33" s="185" t="n">
        <f aca="false">AC32+1</f>
        <v>25</v>
      </c>
      <c r="AD33" s="200"/>
      <c r="AE33" s="176"/>
      <c r="AF33" s="176"/>
      <c r="AG33" s="177"/>
      <c r="AH33" s="178"/>
      <c r="AI33" s="179" t="n">
        <f aca="false">AA33</f>
        <v>0</v>
      </c>
      <c r="AJ33" s="180" t="n">
        <f aca="false">SUM(AE33:AI33)</f>
        <v>0</v>
      </c>
      <c r="AK33" s="191"/>
      <c r="AL33" s="191"/>
      <c r="AM33" s="181" t="n">
        <f aca="false">AL33+AA33+AR33</f>
        <v>0</v>
      </c>
      <c r="AN33" s="182" t="n">
        <f aca="false">AK33-AM33</f>
        <v>0</v>
      </c>
      <c r="AO33" s="183" t="n">
        <f aca="false">AN33*0.1746</f>
        <v>0</v>
      </c>
      <c r="AP33" s="184" t="n">
        <f aca="false">17500-17273</f>
        <v>227</v>
      </c>
      <c r="AQ33" s="103" t="n">
        <f aca="false">AP33*AO3</f>
        <v>39.6342</v>
      </c>
      <c r="AR33" s="170" t="n">
        <f aca="false">AS33-AS33*0.1433/0.1746</f>
        <v>0</v>
      </c>
      <c r="AS33" s="170"/>
      <c r="AT33" s="185" t="n">
        <f aca="false">AT32+1</f>
        <v>25</v>
      </c>
      <c r="AU33" s="172" t="n">
        <f aca="false">AB33*100/98*2%+AB33*100/98*0.8%</f>
        <v>0</v>
      </c>
      <c r="AV33" s="112"/>
      <c r="AW33" s="173" t="n">
        <f aca="false">июль!H34</f>
        <v>0</v>
      </c>
    </row>
    <row r="34" customFormat="false" ht="12" hidden="false" customHeight="true" outlineLevel="0" collapsed="false">
      <c r="A34" s="153" t="n">
        <f aca="false">A33+1</f>
        <v>27</v>
      </c>
      <c r="B34" s="154"/>
      <c r="C34" s="155" t="n">
        <f aca="false">D34/98*100/0.15239</f>
        <v>0</v>
      </c>
      <c r="D34" s="156" t="n">
        <f aca="false">январь!E35</f>
        <v>0</v>
      </c>
      <c r="E34" s="155" t="n">
        <f aca="false">F34/98*100/0.1746</f>
        <v>0</v>
      </c>
      <c r="F34" s="156" t="n">
        <f aca="false">февраль!E35</f>
        <v>0</v>
      </c>
      <c r="G34" s="155" t="n">
        <f aca="false">H34/98*100/0.1746</f>
        <v>0</v>
      </c>
      <c r="H34" s="156" t="n">
        <f aca="false">март!E35</f>
        <v>0</v>
      </c>
      <c r="I34" s="155" t="n">
        <f aca="false">J34/98*100/0.1746</f>
        <v>0</v>
      </c>
      <c r="J34" s="156" t="n">
        <f aca="false">апрель!E35</f>
        <v>0</v>
      </c>
      <c r="K34" s="155" t="n">
        <f aca="false">L34/98*100/0.1746</f>
        <v>0</v>
      </c>
      <c r="L34" s="156" t="n">
        <f aca="false">май!E35</f>
        <v>0</v>
      </c>
      <c r="M34" s="155" t="n">
        <f aca="false">N34/98*100/0.1746</f>
        <v>0</v>
      </c>
      <c r="N34" s="156" t="n">
        <f aca="false">июнь!E35</f>
        <v>0</v>
      </c>
      <c r="O34" s="155" t="n">
        <f aca="false">P34/98*100/0.1746</f>
        <v>0</v>
      </c>
      <c r="P34" s="156" t="n">
        <f aca="false">июль!E35</f>
        <v>0</v>
      </c>
      <c r="Q34" s="155" t="n">
        <f aca="false">R34/98*100/0.1746</f>
        <v>0</v>
      </c>
      <c r="R34" s="156" t="n">
        <f aca="false">август!E35</f>
        <v>0</v>
      </c>
      <c r="S34" s="155" t="n">
        <f aca="false">T34/98*100/0.1746</f>
        <v>0</v>
      </c>
      <c r="T34" s="156" t="n">
        <f aca="false">сентябрь!E35</f>
        <v>0</v>
      </c>
      <c r="U34" s="155" t="n">
        <f aca="false">V34/98*100/0.1746</f>
        <v>0</v>
      </c>
      <c r="V34" s="156" t="n">
        <f aca="false">октябрь!E35</f>
        <v>0</v>
      </c>
      <c r="W34" s="155" t="n">
        <f aca="false">X34/98*100/0.1746</f>
        <v>0</v>
      </c>
      <c r="X34" s="156" t="n">
        <f aca="false">ноябрь!E38</f>
        <v>0</v>
      </c>
      <c r="Y34" s="155" t="n">
        <f aca="false">Z34/98*100/0.1746</f>
        <v>0</v>
      </c>
      <c r="Z34" s="156" t="n">
        <f aca="false">декабрь!E35</f>
        <v>0</v>
      </c>
      <c r="AA34" s="158" t="n">
        <f aca="false">C34+E34+G34+I34+K34+M34+O34+Q34+S34+U34+W34+Y34</f>
        <v>0</v>
      </c>
      <c r="AB34" s="159" t="n">
        <f aca="false">D34+F34+H34+J34+L34+N34+P34+R34+T34+V34+X34+Z34</f>
        <v>0</v>
      </c>
      <c r="AC34" s="201" t="n">
        <f aca="false">AC33+1</f>
        <v>26</v>
      </c>
      <c r="AD34" s="202"/>
      <c r="AE34" s="203"/>
      <c r="AF34" s="203"/>
      <c r="AG34" s="204"/>
      <c r="AH34" s="205"/>
      <c r="AI34" s="206" t="n">
        <f aca="false">AA34</f>
        <v>0</v>
      </c>
      <c r="AJ34" s="207" t="n">
        <f aca="false">SUM(AE34:AI34)</f>
        <v>0</v>
      </c>
      <c r="AK34" s="208"/>
      <c r="AL34" s="209"/>
      <c r="AM34" s="209" t="n">
        <f aca="false">AL34+AA34</f>
        <v>0</v>
      </c>
      <c r="AN34" s="210" t="n">
        <f aca="false">AK34-AM34</f>
        <v>0</v>
      </c>
      <c r="AO34" s="183" t="n">
        <f aca="false">AN34*0.1746</f>
        <v>0</v>
      </c>
      <c r="AP34" s="211"/>
      <c r="AQ34" s="104"/>
      <c r="AR34" s="170" t="n">
        <f aca="false">AS34-AS34*0.1433/0.1746</f>
        <v>0</v>
      </c>
      <c r="AS34" s="170"/>
      <c r="AT34" s="160" t="n">
        <f aca="false">AT33+1</f>
        <v>26</v>
      </c>
      <c r="AU34" s="172" t="n">
        <f aca="false">AB34*100/98*2%+AB34*100/98*0.8%</f>
        <v>0</v>
      </c>
      <c r="AV34" s="112"/>
      <c r="AW34" s="173" t="n">
        <f aca="false">июль!H35</f>
        <v>0</v>
      </c>
    </row>
    <row r="35" customFormat="false" ht="11.45" hidden="false" customHeight="true" outlineLevel="0" collapsed="false">
      <c r="A35" s="153" t="n">
        <f aca="false">A34+1</f>
        <v>28</v>
      </c>
      <c r="B35" s="212"/>
      <c r="C35" s="155" t="n">
        <f aca="false">D35/98*100/0.15239</f>
        <v>0</v>
      </c>
      <c r="D35" s="156" t="n">
        <f aca="false">январь!E36</f>
        <v>0</v>
      </c>
      <c r="E35" s="155" t="n">
        <f aca="false">F35/98*100/0.1746</f>
        <v>0</v>
      </c>
      <c r="F35" s="156" t="n">
        <f aca="false">февраль!E36</f>
        <v>0</v>
      </c>
      <c r="G35" s="155" t="n">
        <f aca="false">H35/98*100/0.1746</f>
        <v>0</v>
      </c>
      <c r="H35" s="156" t="n">
        <f aca="false">март!E36</f>
        <v>0</v>
      </c>
      <c r="I35" s="155" t="n">
        <f aca="false">J35/98*100/0.1746</f>
        <v>0</v>
      </c>
      <c r="J35" s="156" t="n">
        <f aca="false">апрель!E36</f>
        <v>0</v>
      </c>
      <c r="K35" s="155" t="n">
        <f aca="false">L35/98*100/0.1746</f>
        <v>0</v>
      </c>
      <c r="L35" s="156" t="n">
        <f aca="false">май!E36</f>
        <v>0</v>
      </c>
      <c r="M35" s="155" t="n">
        <f aca="false">N35/98*100/0.1746</f>
        <v>0</v>
      </c>
      <c r="N35" s="156" t="n">
        <f aca="false">июнь!E36</f>
        <v>0</v>
      </c>
      <c r="O35" s="155" t="n">
        <f aca="false">P35/98*100/0.1746</f>
        <v>0</v>
      </c>
      <c r="P35" s="156" t="n">
        <f aca="false">июль!E36</f>
        <v>0</v>
      </c>
      <c r="Q35" s="155" t="n">
        <f aca="false">R35/98*100/0.1746</f>
        <v>0</v>
      </c>
      <c r="R35" s="156" t="n">
        <f aca="false">август!E36</f>
        <v>0</v>
      </c>
      <c r="S35" s="155" t="n">
        <f aca="false">T35/98*100/0.1746</f>
        <v>0</v>
      </c>
      <c r="T35" s="156" t="n">
        <f aca="false">сентябрь!E36</f>
        <v>0</v>
      </c>
      <c r="U35" s="155" t="n">
        <f aca="false">V35/98*100/0.1746</f>
        <v>0</v>
      </c>
      <c r="V35" s="156" t="n">
        <f aca="false">октябрь!E36</f>
        <v>0</v>
      </c>
      <c r="W35" s="155" t="n">
        <f aca="false">X35/98*100/0.1746</f>
        <v>0</v>
      </c>
      <c r="X35" s="156" t="n">
        <f aca="false">ноябрь!E39</f>
        <v>0</v>
      </c>
      <c r="Y35" s="155" t="n">
        <f aca="false">Z35/98*100/0.1746</f>
        <v>0</v>
      </c>
      <c r="Z35" s="156" t="n">
        <f aca="false">декабрь!E36</f>
        <v>0</v>
      </c>
      <c r="AA35" s="158" t="n">
        <f aca="false">C35+E35+G35+I35+K35+M35+O35+Q35+S35+U35+W35+Y35</f>
        <v>0</v>
      </c>
      <c r="AB35" s="159" t="n">
        <f aca="false">D35+F35+H35+J35+L35+N35+P35+R35+T35+V35+X35+Z35</f>
        <v>0</v>
      </c>
      <c r="AC35" s="174" t="n">
        <f aca="false">AC34+1</f>
        <v>27</v>
      </c>
      <c r="AD35" s="212"/>
      <c r="AE35" s="176"/>
      <c r="AF35" s="176"/>
      <c r="AG35" s="177"/>
      <c r="AH35" s="178"/>
      <c r="AI35" s="179" t="n">
        <f aca="false">AA35</f>
        <v>0</v>
      </c>
      <c r="AJ35" s="180" t="n">
        <f aca="false">SUM(AE35:AI35)</f>
        <v>0</v>
      </c>
      <c r="AK35" s="196"/>
      <c r="AL35" s="196"/>
      <c r="AM35" s="181" t="n">
        <f aca="false">AL35+AA35</f>
        <v>0</v>
      </c>
      <c r="AN35" s="182" t="n">
        <f aca="false">AK35-AM35</f>
        <v>0</v>
      </c>
      <c r="AO35" s="183" t="n">
        <f aca="false">AN35*0.1746</f>
        <v>0</v>
      </c>
      <c r="AP35" s="184"/>
      <c r="AQ35" s="190"/>
      <c r="AR35" s="170" t="n">
        <f aca="false">AS35-AS35*0.1433/0.1746</f>
        <v>0</v>
      </c>
      <c r="AS35" s="170"/>
      <c r="AT35" s="174" t="n">
        <f aca="false">AT34+1</f>
        <v>27</v>
      </c>
      <c r="AU35" s="172" t="n">
        <f aca="false">AB35*100/98*2%+AB35*100/98*0.8%</f>
        <v>0</v>
      </c>
      <c r="AV35" s="112"/>
      <c r="AW35" s="173" t="n">
        <f aca="false">июль!H36</f>
        <v>0</v>
      </c>
    </row>
    <row r="36" customFormat="false" ht="10.9" hidden="false" customHeight="true" outlineLevel="0" collapsed="false">
      <c r="A36" s="153" t="n">
        <f aca="false">A35+1</f>
        <v>29</v>
      </c>
      <c r="B36" s="154"/>
      <c r="C36" s="155" t="n">
        <f aca="false">D36/98*100/0.15239</f>
        <v>0</v>
      </c>
      <c r="D36" s="156" t="n">
        <f aca="false">январь!E37</f>
        <v>0</v>
      </c>
      <c r="E36" s="155" t="n">
        <f aca="false">F36/98*100/0.1746</f>
        <v>0</v>
      </c>
      <c r="F36" s="156" t="n">
        <f aca="false">февраль!E37</f>
        <v>0</v>
      </c>
      <c r="G36" s="155" t="n">
        <f aca="false">H36/98*100/0.1746</f>
        <v>0</v>
      </c>
      <c r="H36" s="156" t="n">
        <f aca="false">март!E37</f>
        <v>0</v>
      </c>
      <c r="I36" s="155" t="n">
        <f aca="false">J36/98*100/0.1746</f>
        <v>0</v>
      </c>
      <c r="J36" s="156" t="n">
        <f aca="false">апрель!E37</f>
        <v>0</v>
      </c>
      <c r="K36" s="155" t="n">
        <f aca="false">L36/98*100/0.1746</f>
        <v>0</v>
      </c>
      <c r="L36" s="156" t="n">
        <f aca="false">май!E37</f>
        <v>0</v>
      </c>
      <c r="M36" s="155" t="n">
        <f aca="false">N36/98*100/0.1746</f>
        <v>0</v>
      </c>
      <c r="N36" s="156" t="n">
        <f aca="false">июнь!E37</f>
        <v>0</v>
      </c>
      <c r="O36" s="155" t="n">
        <f aca="false">P36/98*100/0.1746</f>
        <v>0</v>
      </c>
      <c r="P36" s="156" t="n">
        <f aca="false">июль!E37</f>
        <v>0</v>
      </c>
      <c r="Q36" s="155" t="n">
        <f aca="false">R36/98*100/0.1746</f>
        <v>0</v>
      </c>
      <c r="R36" s="156" t="n">
        <f aca="false">август!E37</f>
        <v>0</v>
      </c>
      <c r="S36" s="155" t="n">
        <f aca="false">T36/98*100/0.1746</f>
        <v>0</v>
      </c>
      <c r="T36" s="156" t="n">
        <f aca="false">сентябрь!E37</f>
        <v>0</v>
      </c>
      <c r="U36" s="155" t="n">
        <f aca="false">V36/98*100/0.1746</f>
        <v>0</v>
      </c>
      <c r="V36" s="156" t="n">
        <f aca="false">октябрь!E37</f>
        <v>0</v>
      </c>
      <c r="W36" s="155" t="n">
        <f aca="false">X36/98*100/0.1746</f>
        <v>0</v>
      </c>
      <c r="X36" s="156" t="n">
        <f aca="false">ноябрь!E40</f>
        <v>0</v>
      </c>
      <c r="Y36" s="155" t="n">
        <f aca="false">Z36/98*100/0.1746</f>
        <v>0</v>
      </c>
      <c r="Z36" s="156" t="n">
        <f aca="false">декабрь!E37</f>
        <v>0</v>
      </c>
      <c r="AA36" s="158" t="n">
        <f aca="false">C36+E36+G36+I36+K36+M36+O36+Q36+S36+U36+W36+Y36</f>
        <v>0</v>
      </c>
      <c r="AB36" s="159" t="n">
        <f aca="false">D36+F36+H36+J36+L36+N36+P36+R36+T36+V36+X36+Z36</f>
        <v>0</v>
      </c>
      <c r="AC36" s="174" t="n">
        <f aca="false">AC35+1</f>
        <v>28</v>
      </c>
      <c r="AD36" s="175"/>
      <c r="AE36" s="176"/>
      <c r="AF36" s="176"/>
      <c r="AG36" s="177"/>
      <c r="AH36" s="178"/>
      <c r="AI36" s="179" t="n">
        <f aca="false">AA36</f>
        <v>0</v>
      </c>
      <c r="AJ36" s="180" t="n">
        <f aca="false">SUM(AE36:AI36)</f>
        <v>0</v>
      </c>
      <c r="AK36" s="191"/>
      <c r="AL36" s="191"/>
      <c r="AM36" s="181" t="n">
        <f aca="false">AL36+AA36</f>
        <v>0</v>
      </c>
      <c r="AN36" s="182" t="n">
        <f aca="false">AK36-AM36</f>
        <v>0</v>
      </c>
      <c r="AO36" s="183" t="n">
        <f aca="false">AN36*0.1746</f>
        <v>0</v>
      </c>
      <c r="AP36" s="184"/>
      <c r="AQ36" s="190"/>
      <c r="AR36" s="170" t="n">
        <f aca="false">AS36-AS36*0.1433/0.1746</f>
        <v>0</v>
      </c>
      <c r="AS36" s="170"/>
      <c r="AT36" s="174" t="n">
        <f aca="false">AT35+1</f>
        <v>28</v>
      </c>
      <c r="AU36" s="172" t="n">
        <f aca="false">AB36*100/98*2%+AB36*100/98*0.8%</f>
        <v>0</v>
      </c>
      <c r="AV36" s="112"/>
      <c r="AW36" s="173" t="n">
        <f aca="false">июль!H37</f>
        <v>0</v>
      </c>
    </row>
    <row r="37" customFormat="false" ht="12" hidden="false" customHeight="true" outlineLevel="0" collapsed="false">
      <c r="A37" s="153" t="n">
        <f aca="false">A36+1</f>
        <v>30</v>
      </c>
      <c r="B37" s="154"/>
      <c r="C37" s="155" t="n">
        <f aca="false">D37/98*100/0.15239</f>
        <v>0</v>
      </c>
      <c r="D37" s="156" t="n">
        <f aca="false">январь!E38</f>
        <v>0</v>
      </c>
      <c r="E37" s="155" t="n">
        <f aca="false">F37/98*100/0.1746</f>
        <v>0</v>
      </c>
      <c r="F37" s="156" t="n">
        <f aca="false">февраль!E38</f>
        <v>0</v>
      </c>
      <c r="G37" s="155" t="n">
        <f aca="false">H37/98*100/0.1746</f>
        <v>0</v>
      </c>
      <c r="H37" s="156" t="n">
        <f aca="false">март!E38</f>
        <v>0</v>
      </c>
      <c r="I37" s="155" t="n">
        <f aca="false">J37/98*100/0.1746</f>
        <v>0</v>
      </c>
      <c r="J37" s="156" t="n">
        <f aca="false">апрель!E38</f>
        <v>0</v>
      </c>
      <c r="K37" s="155" t="n">
        <f aca="false">L37/98*100/0.1746</f>
        <v>1316.36159618487</v>
      </c>
      <c r="L37" s="156" t="n">
        <f aca="false">май!E38</f>
        <v>225.24</v>
      </c>
      <c r="M37" s="155" t="n">
        <f aca="false">N37/98*100/0.1746</f>
        <v>0</v>
      </c>
      <c r="N37" s="156" t="n">
        <f aca="false">июнь!E38</f>
        <v>0</v>
      </c>
      <c r="O37" s="155" t="n">
        <f aca="false">P37/98*100/0.1746</f>
        <v>0</v>
      </c>
      <c r="P37" s="156" t="n">
        <f aca="false">июль!E38</f>
        <v>0</v>
      </c>
      <c r="Q37" s="155" t="n">
        <f aca="false">R37/98*100/0.1746</f>
        <v>0</v>
      </c>
      <c r="R37" s="156" t="n">
        <f aca="false">август!E38</f>
        <v>0</v>
      </c>
      <c r="S37" s="155" t="n">
        <f aca="false">T37/98*100/0.1746</f>
        <v>0</v>
      </c>
      <c r="T37" s="156" t="n">
        <f aca="false">сентябрь!E38</f>
        <v>0</v>
      </c>
      <c r="U37" s="155" t="n">
        <f aca="false">V37/98*100/0.1746</f>
        <v>0</v>
      </c>
      <c r="V37" s="156" t="n">
        <f aca="false">октябрь!E38</f>
        <v>0</v>
      </c>
      <c r="W37" s="155" t="n">
        <f aca="false">X37/98*100/0.1746</f>
        <v>0</v>
      </c>
      <c r="X37" s="156" t="n">
        <f aca="false">ноябрь!E41</f>
        <v>0</v>
      </c>
      <c r="Y37" s="155" t="n">
        <f aca="false">Z37/98*100/0.1746</f>
        <v>0</v>
      </c>
      <c r="Z37" s="156" t="n">
        <f aca="false">декабрь!E38</f>
        <v>0</v>
      </c>
      <c r="AA37" s="158" t="n">
        <f aca="false">C37+E37+G37+I37+K37+M37+O37+Q37+S37+U37+W37+Y37</f>
        <v>1316.36159618487</v>
      </c>
      <c r="AB37" s="159" t="n">
        <f aca="false">D37+F37+H37+J37+L37+N37+P37+R37+T37+V37+X37+Z37</f>
        <v>225.24</v>
      </c>
      <c r="AC37" s="174" t="n">
        <f aca="false">AC36+1</f>
        <v>29</v>
      </c>
      <c r="AD37" s="175"/>
      <c r="AE37" s="176"/>
      <c r="AF37" s="176"/>
      <c r="AG37" s="177"/>
      <c r="AH37" s="178"/>
      <c r="AI37" s="179" t="n">
        <f aca="false">AA37</f>
        <v>1316.36159618487</v>
      </c>
      <c r="AJ37" s="180" t="n">
        <f aca="false">SUM(AE37:AI37)</f>
        <v>1316.36159618487</v>
      </c>
      <c r="AK37" s="191"/>
      <c r="AL37" s="191"/>
      <c r="AM37" s="181" t="n">
        <f aca="false">AL37+AA37</f>
        <v>1316.36159618487</v>
      </c>
      <c r="AN37" s="182" t="n">
        <f aca="false">AK37-AM37</f>
        <v>-1316.36159618487</v>
      </c>
      <c r="AO37" s="183" t="n">
        <f aca="false">AN37*0.1746</f>
        <v>-229.836734693878</v>
      </c>
      <c r="AP37" s="184"/>
      <c r="AQ37" s="190"/>
      <c r="AR37" s="170" t="n">
        <f aca="false">AS37-AS37*0.1433/0.1746</f>
        <v>0</v>
      </c>
      <c r="AS37" s="213"/>
      <c r="AT37" s="174" t="n">
        <f aca="false">AT36+1</f>
        <v>29</v>
      </c>
      <c r="AU37" s="172" t="n">
        <f aca="false">AB37*100/98*2%+AB37*100/98*0.8%</f>
        <v>6.43542857142857</v>
      </c>
      <c r="AV37" s="112"/>
      <c r="AW37" s="173" t="n">
        <f aca="false">июль!H38</f>
        <v>0</v>
      </c>
    </row>
    <row r="38" customFormat="false" ht="12" hidden="false" customHeight="true" outlineLevel="0" collapsed="false">
      <c r="A38" s="153" t="n">
        <f aca="false">A37+1</f>
        <v>31</v>
      </c>
      <c r="B38" s="154"/>
      <c r="C38" s="155" t="n">
        <f aca="false">D38/98*100/0.15239</f>
        <v>0</v>
      </c>
      <c r="D38" s="156" t="n">
        <f aca="false">январь!E39</f>
        <v>0</v>
      </c>
      <c r="E38" s="155" t="n">
        <f aca="false">F38/98*100/0.1746</f>
        <v>0</v>
      </c>
      <c r="F38" s="156" t="n">
        <f aca="false">февраль!E39</f>
        <v>0</v>
      </c>
      <c r="G38" s="155" t="n">
        <f aca="false">H38/98*100/0.1746</f>
        <v>0</v>
      </c>
      <c r="H38" s="156" t="n">
        <f aca="false">март!E39</f>
        <v>0</v>
      </c>
      <c r="I38" s="155" t="n">
        <f aca="false">J38/98*100/0.1746</f>
        <v>0</v>
      </c>
      <c r="J38" s="156" t="n">
        <f aca="false">апрель!E39</f>
        <v>0</v>
      </c>
      <c r="K38" s="155" t="n">
        <f aca="false">L38/98*100/0.1746</f>
        <v>0</v>
      </c>
      <c r="L38" s="156" t="n">
        <f aca="false">май!E39</f>
        <v>0</v>
      </c>
      <c r="M38" s="155" t="n">
        <f aca="false">N38/98*100/0.1746</f>
        <v>0</v>
      </c>
      <c r="N38" s="156" t="n">
        <f aca="false">июнь!E39</f>
        <v>0</v>
      </c>
      <c r="O38" s="155" t="n">
        <f aca="false">P38/98*100/0.1746</f>
        <v>0</v>
      </c>
      <c r="P38" s="156" t="n">
        <f aca="false">июль!E39</f>
        <v>0</v>
      </c>
      <c r="Q38" s="155" t="n">
        <f aca="false">R38/98*100/0.1746</f>
        <v>0</v>
      </c>
      <c r="R38" s="156" t="n">
        <f aca="false">август!E39</f>
        <v>0</v>
      </c>
      <c r="S38" s="155" t="n">
        <f aca="false">T38/98*100/0.1746</f>
        <v>0</v>
      </c>
      <c r="T38" s="156" t="n">
        <f aca="false">сентябрь!E39</f>
        <v>0</v>
      </c>
      <c r="U38" s="155" t="n">
        <f aca="false">V38/98*100/0.1746</f>
        <v>0</v>
      </c>
      <c r="V38" s="156" t="n">
        <f aca="false">октябрь!E39</f>
        <v>0</v>
      </c>
      <c r="W38" s="155" t="n">
        <f aca="false">X38/98*100/0.1746</f>
        <v>0</v>
      </c>
      <c r="X38" s="156" t="n">
        <f aca="false">ноябрь!E42</f>
        <v>0</v>
      </c>
      <c r="Y38" s="155" t="n">
        <f aca="false">Z38/98*100/0.1746</f>
        <v>0</v>
      </c>
      <c r="Z38" s="156" t="n">
        <f aca="false">декабрь!E39</f>
        <v>0</v>
      </c>
      <c r="AA38" s="158" t="n">
        <f aca="false">C38+E38+G38+I38+K38+M38+O38+Q38+S38+U38+W38+Y38</f>
        <v>0</v>
      </c>
      <c r="AB38" s="159" t="n">
        <f aca="false">D38+F38+H38+J38+L38+N38+P38+R38+T38+V38+X38+Z38</f>
        <v>0</v>
      </c>
      <c r="AC38" s="174" t="n">
        <f aca="false">AC37+1</f>
        <v>30</v>
      </c>
      <c r="AD38" s="175"/>
      <c r="AE38" s="176"/>
      <c r="AF38" s="176"/>
      <c r="AG38" s="177"/>
      <c r="AH38" s="178"/>
      <c r="AI38" s="179" t="n">
        <f aca="false">AA38</f>
        <v>0</v>
      </c>
      <c r="AJ38" s="180" t="n">
        <f aca="false">SUM(AE38:AI38)</f>
        <v>0</v>
      </c>
      <c r="AK38" s="191"/>
      <c r="AL38" s="191"/>
      <c r="AM38" s="181" t="n">
        <f aca="false">AL38+AA38</f>
        <v>0</v>
      </c>
      <c r="AN38" s="182" t="n">
        <f aca="false">AK38-AM38</f>
        <v>0</v>
      </c>
      <c r="AO38" s="183" t="n">
        <f aca="false">AN38*0.1746</f>
        <v>0</v>
      </c>
      <c r="AP38" s="184"/>
      <c r="AR38" s="170" t="n">
        <f aca="false">AS38-AS38*0.1433/0.1746</f>
        <v>0</v>
      </c>
      <c r="AS38" s="170"/>
      <c r="AT38" s="174" t="n">
        <f aca="false">AT37+1</f>
        <v>30</v>
      </c>
      <c r="AU38" s="172" t="n">
        <f aca="false">AB38*100/98*2%+AB38*100/98*0.8%</f>
        <v>0</v>
      </c>
      <c r="AV38" s="112"/>
      <c r="AW38" s="173" t="n">
        <f aca="false">июль!H39</f>
        <v>0</v>
      </c>
    </row>
    <row r="39" customFormat="false" ht="10.9" hidden="false" customHeight="true" outlineLevel="0" collapsed="false">
      <c r="A39" s="153" t="n">
        <f aca="false">A38+1</f>
        <v>32</v>
      </c>
      <c r="B39" s="154"/>
      <c r="C39" s="155" t="n">
        <f aca="false">D39/98*100/0.15239</f>
        <v>0</v>
      </c>
      <c r="D39" s="156" t="n">
        <f aca="false">январь!E40</f>
        <v>0</v>
      </c>
      <c r="E39" s="155" t="n">
        <f aca="false">F39/98*100/0.1746</f>
        <v>0</v>
      </c>
      <c r="F39" s="156" t="n">
        <f aca="false">февраль!E40</f>
        <v>0</v>
      </c>
      <c r="G39" s="155" t="n">
        <f aca="false">H39/98*100/0.1746</f>
        <v>0</v>
      </c>
      <c r="H39" s="156" t="n">
        <f aca="false">март!E40</f>
        <v>0</v>
      </c>
      <c r="I39" s="155" t="n">
        <f aca="false">J39/98*100/0.1746</f>
        <v>0</v>
      </c>
      <c r="J39" s="156" t="n">
        <f aca="false">апрель!E40</f>
        <v>0</v>
      </c>
      <c r="K39" s="155" t="n">
        <f aca="false">L39/98*100/0.1746</f>
        <v>0</v>
      </c>
      <c r="L39" s="156" t="n">
        <f aca="false">май!E40</f>
        <v>0</v>
      </c>
      <c r="M39" s="155" t="n">
        <f aca="false">N39/98*100/0.1746</f>
        <v>0</v>
      </c>
      <c r="N39" s="156" t="n">
        <f aca="false">июнь!E40</f>
        <v>0</v>
      </c>
      <c r="O39" s="155" t="n">
        <f aca="false">P39/98*100/0.1746</f>
        <v>0</v>
      </c>
      <c r="P39" s="156" t="n">
        <f aca="false">июль!E40</f>
        <v>0</v>
      </c>
      <c r="Q39" s="155" t="n">
        <f aca="false">R39/98*100/0.1746</f>
        <v>0</v>
      </c>
      <c r="R39" s="156" t="n">
        <f aca="false">август!E40</f>
        <v>0</v>
      </c>
      <c r="S39" s="155" t="n">
        <f aca="false">T39/98*100/0.1746</f>
        <v>0</v>
      </c>
      <c r="T39" s="156" t="n">
        <f aca="false">сентябрь!E40</f>
        <v>0</v>
      </c>
      <c r="U39" s="155" t="n">
        <f aca="false">V39/98*100/0.1746</f>
        <v>0</v>
      </c>
      <c r="V39" s="156" t="n">
        <f aca="false">октябрь!E40</f>
        <v>0</v>
      </c>
      <c r="W39" s="155" t="n">
        <f aca="false">X39/98*100/0.1746</f>
        <v>0</v>
      </c>
      <c r="X39" s="156" t="n">
        <f aca="false">ноябрь!E43</f>
        <v>0</v>
      </c>
      <c r="Y39" s="155" t="n">
        <f aca="false">Z39/98*100/0.1746</f>
        <v>0</v>
      </c>
      <c r="Z39" s="156" t="n">
        <f aca="false">декабрь!E40</f>
        <v>0</v>
      </c>
      <c r="AA39" s="158" t="n">
        <f aca="false">C39+E39+G39+I39+K39+M39+O39+Q39+S39+U39+W39+Y39</f>
        <v>0</v>
      </c>
      <c r="AB39" s="159" t="n">
        <f aca="false">D39+F39+H39+J39+L39+N39+P39+R39+T39+V39+X39+Z39</f>
        <v>0</v>
      </c>
      <c r="AC39" s="185" t="n">
        <f aca="false">AC38+1</f>
        <v>31</v>
      </c>
      <c r="AD39" s="175"/>
      <c r="AE39" s="176"/>
      <c r="AF39" s="176"/>
      <c r="AG39" s="177"/>
      <c r="AH39" s="178"/>
      <c r="AI39" s="179" t="n">
        <f aca="false">AA39</f>
        <v>0</v>
      </c>
      <c r="AJ39" s="180" t="n">
        <f aca="false">SUM(AE39:AI39)</f>
        <v>0</v>
      </c>
      <c r="AK39" s="186"/>
      <c r="AL39" s="186"/>
      <c r="AM39" s="181" t="n">
        <f aca="false">AL39+AA39</f>
        <v>0</v>
      </c>
      <c r="AN39" s="187" t="n">
        <f aca="false">AK39-AM39</f>
        <v>0</v>
      </c>
      <c r="AO39" s="188"/>
      <c r="AP39" s="188"/>
      <c r="AQ39" s="190"/>
      <c r="AR39" s="170" t="n">
        <f aca="false">AS39-AS39*0.1433/0.1746</f>
        <v>0</v>
      </c>
      <c r="AS39" s="170"/>
      <c r="AT39" s="185" t="n">
        <f aca="false">AT38+1</f>
        <v>31</v>
      </c>
      <c r="AU39" s="172" t="n">
        <f aca="false">AB39*100/98*2%+AB39*100/98*0.8%</f>
        <v>0</v>
      </c>
      <c r="AV39" s="112"/>
      <c r="AW39" s="173" t="n">
        <f aca="false">июль!H40</f>
        <v>0</v>
      </c>
    </row>
    <row r="40" customFormat="false" ht="10.9" hidden="false" customHeight="true" outlineLevel="0" collapsed="false">
      <c r="A40" s="153" t="n">
        <f aca="false">A39+1</f>
        <v>33</v>
      </c>
      <c r="B40" s="154"/>
      <c r="C40" s="155" t="n">
        <f aca="false">D40/98*100/0.15239</f>
        <v>0</v>
      </c>
      <c r="D40" s="156" t="n">
        <f aca="false">январь!E41</f>
        <v>0</v>
      </c>
      <c r="E40" s="155" t="n">
        <f aca="false">F40/98*100/0.1746</f>
        <v>0</v>
      </c>
      <c r="F40" s="156" t="n">
        <f aca="false">февраль!E41</f>
        <v>0</v>
      </c>
      <c r="G40" s="155" t="n">
        <f aca="false">H40/98*100/0.1746</f>
        <v>0</v>
      </c>
      <c r="H40" s="156" t="n">
        <f aca="false">март!E41</f>
        <v>0</v>
      </c>
      <c r="I40" s="155" t="n">
        <f aca="false">J40/98*100/0.1746</f>
        <v>0</v>
      </c>
      <c r="J40" s="156" t="n">
        <f aca="false">апрель!E41</f>
        <v>0</v>
      </c>
      <c r="K40" s="155" t="n">
        <f aca="false">L40/98*100/0.1746</f>
        <v>0</v>
      </c>
      <c r="L40" s="156" t="n">
        <f aca="false">май!E41</f>
        <v>0</v>
      </c>
      <c r="M40" s="155" t="n">
        <f aca="false">N40/98*100/0.1746</f>
        <v>0</v>
      </c>
      <c r="N40" s="156" t="n">
        <f aca="false">июнь!E41</f>
        <v>0</v>
      </c>
      <c r="O40" s="155" t="n">
        <f aca="false">P40/98*100/0.1746</f>
        <v>0</v>
      </c>
      <c r="P40" s="156" t="n">
        <f aca="false">июль!E41</f>
        <v>0</v>
      </c>
      <c r="Q40" s="155" t="n">
        <f aca="false">R40/98*100/0.1746</f>
        <v>0</v>
      </c>
      <c r="R40" s="156" t="n">
        <f aca="false">август!E41</f>
        <v>0</v>
      </c>
      <c r="S40" s="155" t="n">
        <f aca="false">T40/98*100/0.1746</f>
        <v>0</v>
      </c>
      <c r="T40" s="156" t="n">
        <f aca="false">сентябрь!E41</f>
        <v>0</v>
      </c>
      <c r="U40" s="155" t="n">
        <f aca="false">V40/98*100/0.1746</f>
        <v>0</v>
      </c>
      <c r="V40" s="156" t="n">
        <f aca="false">октябрь!E41</f>
        <v>0</v>
      </c>
      <c r="W40" s="155" t="n">
        <f aca="false">X40/98*100/0.1746</f>
        <v>0</v>
      </c>
      <c r="X40" s="156" t="n">
        <f aca="false">ноябрь!E44</f>
        <v>0</v>
      </c>
      <c r="Y40" s="155" t="n">
        <f aca="false">Z40/98*100/0.1746</f>
        <v>0</v>
      </c>
      <c r="Z40" s="156" t="n">
        <f aca="false">декабрь!E41</f>
        <v>0</v>
      </c>
      <c r="AA40" s="158" t="n">
        <f aca="false">C40+E40+G40+I40+K40+M40+O40+Q40+S40+U40+W40+Y40</f>
        <v>0</v>
      </c>
      <c r="AB40" s="159" t="n">
        <f aca="false">D40+F40+H40+J40+L40+N40+P40+R40+T40+V40+X40+Z40</f>
        <v>0</v>
      </c>
      <c r="AC40" s="185" t="n">
        <f aca="false">AC39+1</f>
        <v>32</v>
      </c>
      <c r="AD40" s="175"/>
      <c r="AE40" s="176"/>
      <c r="AF40" s="176"/>
      <c r="AG40" s="177"/>
      <c r="AH40" s="178"/>
      <c r="AI40" s="179" t="n">
        <f aca="false">AA40</f>
        <v>0</v>
      </c>
      <c r="AJ40" s="180" t="n">
        <f aca="false">SUM(AE40:AI40)</f>
        <v>0</v>
      </c>
      <c r="AK40" s="196"/>
      <c r="AL40" s="196"/>
      <c r="AM40" s="181" t="n">
        <f aca="false">AL40+AA40+AR40</f>
        <v>0</v>
      </c>
      <c r="AN40" s="182" t="n">
        <f aca="false">AK40-AM40</f>
        <v>0</v>
      </c>
      <c r="AO40" s="183" t="n">
        <f aca="false">AN40*0.1746</f>
        <v>0</v>
      </c>
      <c r="AP40" s="184"/>
      <c r="AR40" s="170" t="n">
        <f aca="false">AS40-AS40*0.1433/0.1746</f>
        <v>0</v>
      </c>
      <c r="AS40" s="170"/>
      <c r="AT40" s="185" t="n">
        <f aca="false">AT39+1</f>
        <v>32</v>
      </c>
      <c r="AU40" s="172" t="n">
        <f aca="false">AB40*100/98*2%+AB40*100/98*0.8%</f>
        <v>0</v>
      </c>
      <c r="AV40" s="112"/>
      <c r="AW40" s="173" t="n">
        <f aca="false">июль!H41</f>
        <v>0</v>
      </c>
    </row>
    <row r="41" customFormat="false" ht="10.9" hidden="false" customHeight="true" outlineLevel="0" collapsed="false">
      <c r="A41" s="153" t="n">
        <f aca="false">A40+1</f>
        <v>34</v>
      </c>
      <c r="B41" s="154"/>
      <c r="C41" s="155" t="n">
        <f aca="false">D41/98*100/0.15239</f>
        <v>0</v>
      </c>
      <c r="D41" s="156" t="n">
        <f aca="false">январь!E42</f>
        <v>0</v>
      </c>
      <c r="E41" s="155" t="n">
        <f aca="false">F41/98*100/0.1746</f>
        <v>0</v>
      </c>
      <c r="F41" s="156" t="n">
        <f aca="false">февраль!E42</f>
        <v>0</v>
      </c>
      <c r="G41" s="155" t="n">
        <f aca="false">H41/98*100/0.1746</f>
        <v>0</v>
      </c>
      <c r="H41" s="156" t="n">
        <f aca="false">март!E42</f>
        <v>0</v>
      </c>
      <c r="I41" s="155" t="n">
        <f aca="false">J41/98*100/0.1746</f>
        <v>0</v>
      </c>
      <c r="J41" s="156" t="n">
        <f aca="false">апрель!E42</f>
        <v>0</v>
      </c>
      <c r="K41" s="155" t="n">
        <f aca="false">L41/98*100/0.1746</f>
        <v>0</v>
      </c>
      <c r="L41" s="156" t="n">
        <f aca="false">май!E42</f>
        <v>0</v>
      </c>
      <c r="M41" s="155" t="n">
        <f aca="false">N41/98*100/0.1746</f>
        <v>0</v>
      </c>
      <c r="N41" s="156" t="n">
        <f aca="false">июнь!E42</f>
        <v>0</v>
      </c>
      <c r="O41" s="155" t="n">
        <f aca="false">P41/98*100/0.1746</f>
        <v>0</v>
      </c>
      <c r="P41" s="156" t="n">
        <f aca="false">июль!E42</f>
        <v>0</v>
      </c>
      <c r="Q41" s="155" t="n">
        <f aca="false">R41/98*100/0.1746</f>
        <v>0</v>
      </c>
      <c r="R41" s="156" t="n">
        <f aca="false">август!E42</f>
        <v>0</v>
      </c>
      <c r="S41" s="155" t="n">
        <f aca="false">T41/98*100/0.1746</f>
        <v>0</v>
      </c>
      <c r="T41" s="156" t="n">
        <f aca="false">сентябрь!E42</f>
        <v>0</v>
      </c>
      <c r="U41" s="155" t="n">
        <f aca="false">V41/98*100/0.1746</f>
        <v>0</v>
      </c>
      <c r="V41" s="156" t="n">
        <f aca="false">октябрь!E42</f>
        <v>0</v>
      </c>
      <c r="W41" s="155" t="n">
        <f aca="false">X41/98*100/0.1746</f>
        <v>0</v>
      </c>
      <c r="X41" s="156" t="n">
        <f aca="false">ноябрь!E45</f>
        <v>0</v>
      </c>
      <c r="Y41" s="155" t="n">
        <f aca="false">Z41/98*100/0.1746</f>
        <v>0</v>
      </c>
      <c r="Z41" s="156" t="n">
        <f aca="false">декабрь!E42</f>
        <v>0</v>
      </c>
      <c r="AA41" s="158" t="n">
        <f aca="false">C41+E41+G41+I41+K41+M41+O41+Q41+S41+U41+W41+Y41</f>
        <v>0</v>
      </c>
      <c r="AB41" s="159" t="n">
        <f aca="false">D41+F41+H41+J41+L41+N41+P41+R41+T41+V41+X41+Z41</f>
        <v>0</v>
      </c>
      <c r="AC41" s="174" t="n">
        <f aca="false">AC40+1</f>
        <v>33</v>
      </c>
      <c r="AD41" s="175"/>
      <c r="AE41" s="176"/>
      <c r="AF41" s="176"/>
      <c r="AG41" s="177"/>
      <c r="AH41" s="178"/>
      <c r="AI41" s="179" t="n">
        <f aca="false">AA41</f>
        <v>0</v>
      </c>
      <c r="AJ41" s="180" t="n">
        <f aca="false">SUM(AE41:AI41)</f>
        <v>0</v>
      </c>
      <c r="AK41" s="191"/>
      <c r="AL41" s="191"/>
      <c r="AM41" s="181" t="n">
        <f aca="false">-13+0.37+AA41+AR41</f>
        <v>-12.63</v>
      </c>
      <c r="AN41" s="182" t="n">
        <f aca="false">AK41-AM41</f>
        <v>12.63</v>
      </c>
      <c r="AO41" s="183" t="n">
        <f aca="false">AN41*0.1746</f>
        <v>2.205198</v>
      </c>
      <c r="AP41" s="184"/>
      <c r="AR41" s="170" t="n">
        <f aca="false">AS41-AS41*0.1433/0.1746</f>
        <v>0</v>
      </c>
      <c r="AS41" s="170"/>
      <c r="AT41" s="174" t="n">
        <f aca="false">AT40+1</f>
        <v>33</v>
      </c>
      <c r="AU41" s="172" t="n">
        <f aca="false">AB41*100/98*2%+AB41*100/98*0.8%</f>
        <v>0</v>
      </c>
      <c r="AV41" s="112"/>
      <c r="AW41" s="173" t="n">
        <f aca="false">июль!H42</f>
        <v>0</v>
      </c>
    </row>
    <row r="42" customFormat="false" ht="11.25" hidden="false" customHeight="true" outlineLevel="0" collapsed="false">
      <c r="A42" s="153" t="n">
        <f aca="false">A41+1</f>
        <v>35</v>
      </c>
      <c r="B42" s="154"/>
      <c r="C42" s="155" t="n">
        <f aca="false">D42/98*100/0.15239</f>
        <v>0</v>
      </c>
      <c r="D42" s="156" t="n">
        <f aca="false">январь!E43</f>
        <v>0</v>
      </c>
      <c r="E42" s="155" t="n">
        <f aca="false">F42/98*100/0.1746</f>
        <v>0</v>
      </c>
      <c r="F42" s="156" t="n">
        <f aca="false">февраль!E43</f>
        <v>0</v>
      </c>
      <c r="G42" s="155" t="n">
        <f aca="false">H42/98*100/0.1746</f>
        <v>0</v>
      </c>
      <c r="H42" s="156" t="n">
        <f aca="false">март!E43</f>
        <v>0</v>
      </c>
      <c r="I42" s="214" t="n">
        <f aca="false">J42/98*100/0.1746</f>
        <v>0</v>
      </c>
      <c r="J42" s="156" t="n">
        <f aca="false">апрель!E43</f>
        <v>0</v>
      </c>
      <c r="K42" s="214" t="n">
        <f aca="false">L42/98*100/0.1746</f>
        <v>0</v>
      </c>
      <c r="L42" s="156" t="n">
        <f aca="false">май!E43</f>
        <v>0</v>
      </c>
      <c r="M42" s="155" t="n">
        <f aca="false">N42/98*100/0.1746</f>
        <v>0</v>
      </c>
      <c r="N42" s="156" t="n">
        <f aca="false">июнь!E43</f>
        <v>0</v>
      </c>
      <c r="O42" s="155" t="n">
        <f aca="false">P42/98*100/0.1746</f>
        <v>0</v>
      </c>
      <c r="P42" s="156" t="n">
        <f aca="false">июль!E43</f>
        <v>0</v>
      </c>
      <c r="Q42" s="155" t="n">
        <f aca="false">R42/98*100/0.1746</f>
        <v>0</v>
      </c>
      <c r="R42" s="156" t="n">
        <f aca="false">август!E43</f>
        <v>0</v>
      </c>
      <c r="S42" s="155" t="n">
        <f aca="false">T42/98*100/0.1746</f>
        <v>0</v>
      </c>
      <c r="T42" s="156" t="n">
        <f aca="false">сентябрь!E43</f>
        <v>0</v>
      </c>
      <c r="U42" s="155" t="n">
        <f aca="false">V42/98*100/0.1746</f>
        <v>0</v>
      </c>
      <c r="V42" s="156" t="n">
        <f aca="false">октябрь!E43</f>
        <v>0</v>
      </c>
      <c r="W42" s="155" t="n">
        <f aca="false">X42/98*100/0.1746</f>
        <v>0</v>
      </c>
      <c r="X42" s="156" t="n">
        <f aca="false">ноябрь!E46</f>
        <v>0</v>
      </c>
      <c r="Y42" s="155" t="n">
        <f aca="false">Z42/98*100/0.1746</f>
        <v>0</v>
      </c>
      <c r="Z42" s="156" t="n">
        <f aca="false">декабрь!E43</f>
        <v>0</v>
      </c>
      <c r="AA42" s="158" t="n">
        <f aca="false">C42+E42+G42+I42+K42+M42+O42+Q42+S42+U42+W42+Y42</f>
        <v>0</v>
      </c>
      <c r="AB42" s="159" t="n">
        <f aca="false">D42+F42+H42+J42+L42+N42+P42+R42+T42+V42+X42+Z42</f>
        <v>0</v>
      </c>
      <c r="AC42" s="185" t="n">
        <f aca="false">AC41+1</f>
        <v>34</v>
      </c>
      <c r="AD42" s="175"/>
      <c r="AE42" s="176"/>
      <c r="AF42" s="176"/>
      <c r="AG42" s="177"/>
      <c r="AH42" s="178"/>
      <c r="AI42" s="179" t="n">
        <f aca="false">AA42</f>
        <v>0</v>
      </c>
      <c r="AJ42" s="180" t="n">
        <f aca="false">SUM(AE42:AI42)</f>
        <v>0</v>
      </c>
      <c r="AK42" s="196"/>
      <c r="AL42" s="191"/>
      <c r="AM42" s="181" t="n">
        <f aca="false">-22+AA42+AR42</f>
        <v>-22</v>
      </c>
      <c r="AN42" s="215" t="n">
        <f aca="false">AK42-AM42</f>
        <v>22</v>
      </c>
      <c r="AO42" s="183" t="n">
        <f aca="false">AN42*0.1746</f>
        <v>3.8412</v>
      </c>
      <c r="AP42" s="216"/>
      <c r="AR42" s="170" t="n">
        <f aca="false">AS42-AS42*0.1433/0.1746</f>
        <v>0</v>
      </c>
      <c r="AS42" s="170"/>
      <c r="AT42" s="185" t="n">
        <f aca="false">AT41+1</f>
        <v>34</v>
      </c>
      <c r="AU42" s="172" t="n">
        <f aca="false">AB42*100/98*2%+AB42*100/98*0.8%</f>
        <v>0</v>
      </c>
      <c r="AV42" s="112"/>
      <c r="AW42" s="173" t="n">
        <f aca="false">июль!H43</f>
        <v>0</v>
      </c>
    </row>
    <row r="43" customFormat="false" ht="12" hidden="false" customHeight="true" outlineLevel="0" collapsed="false">
      <c r="A43" s="153" t="n">
        <f aca="false">A42+1</f>
        <v>36</v>
      </c>
      <c r="B43" s="154"/>
      <c r="C43" s="155" t="n">
        <f aca="false">D43/98*100/0.15239</f>
        <v>0</v>
      </c>
      <c r="D43" s="156" t="n">
        <f aca="false">январь!E44</f>
        <v>0</v>
      </c>
      <c r="E43" s="155" t="n">
        <f aca="false">F43/98*100/0.1746</f>
        <v>0</v>
      </c>
      <c r="F43" s="156" t="n">
        <f aca="false">февраль!E44</f>
        <v>0</v>
      </c>
      <c r="G43" s="155" t="n">
        <f aca="false">H43/98*100/0.1746</f>
        <v>0</v>
      </c>
      <c r="H43" s="156" t="n">
        <f aca="false">март!E44</f>
        <v>0</v>
      </c>
      <c r="I43" s="155" t="n">
        <f aca="false">J43/98*100/0.1746</f>
        <v>0</v>
      </c>
      <c r="J43" s="156" t="n">
        <f aca="false">апрель!E44</f>
        <v>0</v>
      </c>
      <c r="K43" s="155" t="n">
        <f aca="false">L43/98*100/0.1746</f>
        <v>0</v>
      </c>
      <c r="L43" s="156" t="n">
        <f aca="false">май!E44</f>
        <v>0</v>
      </c>
      <c r="M43" s="155" t="n">
        <f aca="false">N43/98*100/0.1746</f>
        <v>0</v>
      </c>
      <c r="N43" s="156" t="n">
        <f aca="false">июнь!E44</f>
        <v>0</v>
      </c>
      <c r="O43" s="155" t="n">
        <f aca="false">P43/98*100/0.1746</f>
        <v>0</v>
      </c>
      <c r="P43" s="156" t="n">
        <f aca="false">июль!E44</f>
        <v>0</v>
      </c>
      <c r="Q43" s="155" t="n">
        <f aca="false">R43/98*100/0.1746</f>
        <v>0</v>
      </c>
      <c r="R43" s="156" t="n">
        <f aca="false">август!E44</f>
        <v>0</v>
      </c>
      <c r="S43" s="155" t="n">
        <f aca="false">T43/98*100/0.1746</f>
        <v>0</v>
      </c>
      <c r="T43" s="156" t="n">
        <f aca="false">сентябрь!E44</f>
        <v>0</v>
      </c>
      <c r="U43" s="155" t="n">
        <f aca="false">V43/98*100/0.1746</f>
        <v>0</v>
      </c>
      <c r="V43" s="156" t="n">
        <f aca="false">октябрь!E44</f>
        <v>0</v>
      </c>
      <c r="W43" s="155" t="n">
        <f aca="false">X43/98*100/0.1746</f>
        <v>0</v>
      </c>
      <c r="X43" s="156" t="n">
        <f aca="false">ноябрь!E47</f>
        <v>0</v>
      </c>
      <c r="Y43" s="155" t="n">
        <f aca="false">Z43/98*100/0.1746</f>
        <v>0</v>
      </c>
      <c r="Z43" s="156" t="n">
        <f aca="false">декабрь!E44</f>
        <v>0</v>
      </c>
      <c r="AA43" s="158" t="n">
        <f aca="false">C43+E43+G43+I43+K43+M43+O43+Q43+S43+U43+W43+Y43</f>
        <v>0</v>
      </c>
      <c r="AB43" s="159" t="n">
        <f aca="false">D43+F43+H43+J43+L43+N43+P43+R43+T43+V43+X43+Z43</f>
        <v>0</v>
      </c>
      <c r="AC43" s="185" t="n">
        <f aca="false">AC42+1</f>
        <v>35</v>
      </c>
      <c r="AD43" s="175"/>
      <c r="AE43" s="176"/>
      <c r="AF43" s="176"/>
      <c r="AG43" s="177"/>
      <c r="AH43" s="178"/>
      <c r="AI43" s="179" t="n">
        <f aca="false">AA43</f>
        <v>0</v>
      </c>
      <c r="AJ43" s="180" t="n">
        <f aca="false">SUM(AE43:AI43)</f>
        <v>0</v>
      </c>
      <c r="AK43" s="191"/>
      <c r="AL43" s="191"/>
      <c r="AM43" s="181" t="n">
        <f aca="false">AL43+AA43+AR43</f>
        <v>0</v>
      </c>
      <c r="AN43" s="182" t="n">
        <f aca="false">AK43-AM43</f>
        <v>0</v>
      </c>
      <c r="AO43" s="183" t="n">
        <f aca="false">AN43*0.1746</f>
        <v>0</v>
      </c>
      <c r="AP43" s="184"/>
      <c r="AR43" s="170" t="n">
        <f aca="false">AS43-AS43*0.1433/0.1746</f>
        <v>0</v>
      </c>
      <c r="AS43" s="170"/>
      <c r="AT43" s="185" t="n">
        <f aca="false">AT42+1</f>
        <v>35</v>
      </c>
      <c r="AU43" s="172" t="n">
        <f aca="false">AB43*100/98*2%+AB43*100/98*0.8%</f>
        <v>0</v>
      </c>
      <c r="AV43" s="112"/>
      <c r="AW43" s="173" t="n">
        <f aca="false">июль!H44</f>
        <v>0</v>
      </c>
    </row>
    <row r="44" customFormat="false" ht="12" hidden="false" customHeight="true" outlineLevel="0" collapsed="false">
      <c r="A44" s="153" t="n">
        <f aca="false">A43+1</f>
        <v>37</v>
      </c>
      <c r="B44" s="154"/>
      <c r="C44" s="155" t="n">
        <f aca="false">D44/98*100/0.15239</f>
        <v>0</v>
      </c>
      <c r="D44" s="156" t="n">
        <f aca="false">январь!E45</f>
        <v>0</v>
      </c>
      <c r="E44" s="155" t="n">
        <f aca="false">F44/98*100/0.1746</f>
        <v>0</v>
      </c>
      <c r="F44" s="156" t="n">
        <f aca="false">февраль!E45</f>
        <v>0</v>
      </c>
      <c r="G44" s="155" t="n">
        <f aca="false">H44/98*100/0.1746</f>
        <v>0</v>
      </c>
      <c r="H44" s="156" t="n">
        <f aca="false">март!E45</f>
        <v>0</v>
      </c>
      <c r="I44" s="155" t="n">
        <f aca="false">J44/98*100/0.1746</f>
        <v>0</v>
      </c>
      <c r="J44" s="156" t="n">
        <f aca="false">апрель!E45</f>
        <v>0</v>
      </c>
      <c r="K44" s="155" t="n">
        <f aca="false">L44/98*100/0.1746</f>
        <v>0</v>
      </c>
      <c r="L44" s="156" t="n">
        <f aca="false">май!E45</f>
        <v>0</v>
      </c>
      <c r="M44" s="155" t="n">
        <f aca="false">N44/98*100/0.1746</f>
        <v>0</v>
      </c>
      <c r="N44" s="156" t="n">
        <f aca="false">июнь!E45</f>
        <v>0</v>
      </c>
      <c r="O44" s="155" t="n">
        <f aca="false">P44/98*100/0.1746</f>
        <v>0</v>
      </c>
      <c r="P44" s="156" t="n">
        <f aca="false">июль!E45</f>
        <v>0</v>
      </c>
      <c r="Q44" s="155" t="n">
        <f aca="false">R44/98*100/0.1746</f>
        <v>0</v>
      </c>
      <c r="R44" s="156" t="n">
        <f aca="false">август!E45</f>
        <v>0</v>
      </c>
      <c r="S44" s="155" t="n">
        <f aca="false">T44/98*100/0.1746</f>
        <v>0</v>
      </c>
      <c r="T44" s="156" t="n">
        <f aca="false">сентябрь!E45</f>
        <v>0</v>
      </c>
      <c r="U44" s="155" t="n">
        <f aca="false">V44/98*100/0.1746</f>
        <v>0</v>
      </c>
      <c r="V44" s="156" t="n">
        <f aca="false">октябрь!E45</f>
        <v>0</v>
      </c>
      <c r="W44" s="155" t="n">
        <f aca="false">X44/98*100/0.1746</f>
        <v>0</v>
      </c>
      <c r="X44" s="156" t="n">
        <f aca="false">ноябрь!E48</f>
        <v>0</v>
      </c>
      <c r="Y44" s="155" t="n">
        <f aca="false">Z44/98*100/0.1746</f>
        <v>0</v>
      </c>
      <c r="Z44" s="156" t="n">
        <f aca="false">декабрь!E45</f>
        <v>0</v>
      </c>
      <c r="AA44" s="158" t="n">
        <f aca="false">C44+E44+G44+I44+K44+M44+O44+Q44+S44+U44+W44+Y44</f>
        <v>0</v>
      </c>
      <c r="AB44" s="159" t="n">
        <f aca="false">D44+F44+H44+J44+L44+N44+P44+R44+T44+V44+X44+Z44</f>
        <v>0</v>
      </c>
      <c r="AC44" s="185" t="n">
        <f aca="false">AC43+1</f>
        <v>36</v>
      </c>
      <c r="AD44" s="175"/>
      <c r="AE44" s="176"/>
      <c r="AF44" s="176"/>
      <c r="AG44" s="177"/>
      <c r="AH44" s="178"/>
      <c r="AI44" s="179" t="n">
        <f aca="false">AA44</f>
        <v>0</v>
      </c>
      <c r="AJ44" s="180" t="n">
        <f aca="false">SUM(AE44:AI44)</f>
        <v>0</v>
      </c>
      <c r="AK44" s="191"/>
      <c r="AL44" s="191"/>
      <c r="AM44" s="181" t="n">
        <f aca="false">AL44+AA44+AR44</f>
        <v>0</v>
      </c>
      <c r="AN44" s="182" t="n">
        <f aca="false">AK44-AM44</f>
        <v>0</v>
      </c>
      <c r="AO44" s="183" t="n">
        <f aca="false">AN44*0.1746</f>
        <v>0</v>
      </c>
      <c r="AP44" s="184"/>
      <c r="AR44" s="170" t="n">
        <f aca="false">AS44-AS44*0.1433/0.1746</f>
        <v>0</v>
      </c>
      <c r="AS44" s="170"/>
      <c r="AT44" s="185" t="n">
        <f aca="false">AT43+1</f>
        <v>36</v>
      </c>
      <c r="AU44" s="172" t="n">
        <f aca="false">AB44*100/98*2%+AB44*100/98*0.8%</f>
        <v>0</v>
      </c>
      <c r="AV44" s="112"/>
      <c r="AW44" s="173" t="n">
        <f aca="false">июль!H45</f>
        <v>0</v>
      </c>
    </row>
    <row r="45" customFormat="false" ht="11.45" hidden="false" customHeight="true" outlineLevel="0" collapsed="false">
      <c r="A45" s="153" t="n">
        <f aca="false">A44+1</f>
        <v>38</v>
      </c>
      <c r="B45" s="154"/>
      <c r="C45" s="155" t="n">
        <f aca="false">D45/98*100/0.15239</f>
        <v>0</v>
      </c>
      <c r="D45" s="156" t="n">
        <f aca="false">январь!E46</f>
        <v>0</v>
      </c>
      <c r="E45" s="155" t="n">
        <f aca="false">F45/98*100/0.1746</f>
        <v>0</v>
      </c>
      <c r="F45" s="217" t="n">
        <f aca="false">февраль!E46</f>
        <v>0</v>
      </c>
      <c r="G45" s="155" t="n">
        <f aca="false">H45/98*100/0.1746</f>
        <v>0</v>
      </c>
      <c r="H45" s="217" t="n">
        <f aca="false">март!E46</f>
        <v>0</v>
      </c>
      <c r="I45" s="155" t="n">
        <f aca="false">J45/98*100/0.1746</f>
        <v>0</v>
      </c>
      <c r="J45" s="156" t="n">
        <f aca="false">апрель!E46</f>
        <v>0</v>
      </c>
      <c r="K45" s="155" t="n">
        <f aca="false">L45/98*100/0.1746</f>
        <v>0</v>
      </c>
      <c r="L45" s="217" t="n">
        <f aca="false">май!E46</f>
        <v>0</v>
      </c>
      <c r="M45" s="155" t="n">
        <f aca="false">N45/98*100/0.1746</f>
        <v>0</v>
      </c>
      <c r="N45" s="217" t="n">
        <f aca="false">июнь!E46</f>
        <v>0</v>
      </c>
      <c r="O45" s="155" t="n">
        <f aca="false">P45/98*100/0.1746</f>
        <v>0</v>
      </c>
      <c r="P45" s="217" t="n">
        <f aca="false">июль!E46</f>
        <v>0</v>
      </c>
      <c r="Q45" s="155" t="n">
        <f aca="false">R45/98*100/0.1746</f>
        <v>0</v>
      </c>
      <c r="R45" s="156" t="n">
        <f aca="false">август!E46</f>
        <v>0</v>
      </c>
      <c r="S45" s="155" t="n">
        <f aca="false">T45/98*100/0.1746</f>
        <v>0</v>
      </c>
      <c r="T45" s="156" t="n">
        <f aca="false">сентябрь!E46</f>
        <v>0</v>
      </c>
      <c r="U45" s="155" t="n">
        <f aca="false">V45/98*100/0.1746</f>
        <v>0</v>
      </c>
      <c r="V45" s="156" t="n">
        <f aca="false">октябрь!E46</f>
        <v>0</v>
      </c>
      <c r="W45" s="155" t="n">
        <f aca="false">X45/98*100/0.1746</f>
        <v>0</v>
      </c>
      <c r="X45" s="156" t="n">
        <f aca="false">ноябрь!E49</f>
        <v>0</v>
      </c>
      <c r="Y45" s="155" t="n">
        <f aca="false">Z45/98*100/0.1746</f>
        <v>0</v>
      </c>
      <c r="Z45" s="156" t="n">
        <f aca="false">декабрь!E46</f>
        <v>0</v>
      </c>
      <c r="AA45" s="158" t="n">
        <f aca="false">C45+E45+G45+I45+K45+M45+O45+Q45+S45+U45+W45+Y45</f>
        <v>0</v>
      </c>
      <c r="AB45" s="159" t="n">
        <f aca="false">D45+F45+H45+J45+L45+N45+P45+R45+T45+V45+X45+Z45</f>
        <v>0</v>
      </c>
      <c r="AC45" s="185" t="n">
        <f aca="false">AC44+1</f>
        <v>37</v>
      </c>
      <c r="AD45" s="175"/>
      <c r="AE45" s="176"/>
      <c r="AF45" s="176"/>
      <c r="AG45" s="177"/>
      <c r="AH45" s="178"/>
      <c r="AI45" s="179" t="n">
        <f aca="false">AA45</f>
        <v>0</v>
      </c>
      <c r="AJ45" s="180" t="n">
        <f aca="false">SUM(AE45:AI45)</f>
        <v>0</v>
      </c>
      <c r="AK45" s="191"/>
      <c r="AL45" s="191"/>
      <c r="AM45" s="181" t="n">
        <f aca="false">AL45+AA45</f>
        <v>0</v>
      </c>
      <c r="AN45" s="182" t="n">
        <f aca="false">AK45-AM45</f>
        <v>0</v>
      </c>
      <c r="AO45" s="183" t="n">
        <f aca="false">AN45*0.1746</f>
        <v>0</v>
      </c>
      <c r="AP45" s="184"/>
      <c r="AQ45" s="190"/>
      <c r="AR45" s="170" t="n">
        <f aca="false">AS45-AS45*0.1433/0.1746</f>
        <v>0</v>
      </c>
      <c r="AS45" s="170"/>
      <c r="AT45" s="185" t="n">
        <f aca="false">AT44+1</f>
        <v>37</v>
      </c>
      <c r="AU45" s="172" t="n">
        <f aca="false">AB45*100/98*2%+AB45*100/98*0.8%</f>
        <v>0</v>
      </c>
      <c r="AV45" s="112"/>
      <c r="AW45" s="173" t="n">
        <f aca="false">июль!H46</f>
        <v>0</v>
      </c>
    </row>
    <row r="46" customFormat="false" ht="10.9" hidden="false" customHeight="true" outlineLevel="0" collapsed="false">
      <c r="A46" s="153" t="n">
        <f aca="false">A45+1</f>
        <v>39</v>
      </c>
      <c r="B46" s="154"/>
      <c r="C46" s="155" t="n">
        <f aca="false">D46/98*100/0.15239</f>
        <v>0</v>
      </c>
      <c r="D46" s="156" t="n">
        <f aca="false">январь!E47</f>
        <v>0</v>
      </c>
      <c r="E46" s="155" t="n">
        <f aca="false">F46/98*100/0.1746</f>
        <v>0</v>
      </c>
      <c r="F46" s="156" t="n">
        <f aca="false">февраль!E47</f>
        <v>0</v>
      </c>
      <c r="G46" s="155" t="n">
        <f aca="false">H46/98*100/0.1746</f>
        <v>0</v>
      </c>
      <c r="H46" s="156" t="n">
        <f aca="false">март!E47</f>
        <v>0</v>
      </c>
      <c r="I46" s="155" t="n">
        <f aca="false">J46/98*100/0.1746</f>
        <v>0</v>
      </c>
      <c r="J46" s="156" t="n">
        <f aca="false">апрель!E47</f>
        <v>0</v>
      </c>
      <c r="K46" s="155" t="n">
        <f aca="false">L46/98*100/0.1746</f>
        <v>0</v>
      </c>
      <c r="L46" s="156" t="n">
        <f aca="false">май!E47</f>
        <v>0</v>
      </c>
      <c r="M46" s="155" t="n">
        <f aca="false">N46/98*100/0.1746</f>
        <v>0</v>
      </c>
      <c r="N46" s="156" t="n">
        <f aca="false">июнь!E47</f>
        <v>0</v>
      </c>
      <c r="O46" s="155" t="n">
        <f aca="false">P46/98*100/0.1746</f>
        <v>0</v>
      </c>
      <c r="P46" s="156" t="n">
        <f aca="false">июль!E47</f>
        <v>0</v>
      </c>
      <c r="Q46" s="155" t="n">
        <f aca="false">R46/98*100/0.1746</f>
        <v>0</v>
      </c>
      <c r="R46" s="156" t="n">
        <f aca="false">август!E47</f>
        <v>0</v>
      </c>
      <c r="S46" s="155" t="n">
        <f aca="false">T46/98*100/0.1746</f>
        <v>0</v>
      </c>
      <c r="T46" s="156" t="n">
        <f aca="false">сентябрь!E47</f>
        <v>0</v>
      </c>
      <c r="U46" s="155" t="n">
        <f aca="false">V46/98*100/0.1746</f>
        <v>0</v>
      </c>
      <c r="V46" s="156" t="n">
        <f aca="false">октябрь!E47</f>
        <v>0</v>
      </c>
      <c r="W46" s="155" t="n">
        <f aca="false">X46/98*100/0.1746</f>
        <v>0</v>
      </c>
      <c r="X46" s="156" t="n">
        <f aca="false">ноябрь!E50</f>
        <v>0</v>
      </c>
      <c r="Y46" s="155" t="n">
        <f aca="false">Z46/98*100/0.1746</f>
        <v>0</v>
      </c>
      <c r="Z46" s="156" t="n">
        <f aca="false">декабрь!E47</f>
        <v>0</v>
      </c>
      <c r="AA46" s="158" t="n">
        <f aca="false">C46+E46+G46+I46+K46+M46+O46+Q46+S46+U46+W46+Y46</f>
        <v>0</v>
      </c>
      <c r="AB46" s="159" t="n">
        <f aca="false">D46+F46+H46+J46+L46+N46+P46+R46+T46+V46+X46+Z46</f>
        <v>0</v>
      </c>
      <c r="AC46" s="185" t="n">
        <f aca="false">AC45+1</f>
        <v>38</v>
      </c>
      <c r="AD46" s="175"/>
      <c r="AE46" s="176"/>
      <c r="AF46" s="176"/>
      <c r="AG46" s="177"/>
      <c r="AH46" s="178"/>
      <c r="AI46" s="179" t="n">
        <f aca="false">AA46</f>
        <v>0</v>
      </c>
      <c r="AJ46" s="180" t="n">
        <f aca="false">SUM(AE46:AI46)</f>
        <v>0</v>
      </c>
      <c r="AK46" s="196"/>
      <c r="AL46" s="191"/>
      <c r="AM46" s="181" t="n">
        <f aca="false">AL46+AA46</f>
        <v>0</v>
      </c>
      <c r="AN46" s="182" t="n">
        <f aca="false">AK46-AM46</f>
        <v>0</v>
      </c>
      <c r="AO46" s="183" t="n">
        <f aca="false">AN46*0.1746</f>
        <v>0</v>
      </c>
      <c r="AP46" s="184"/>
      <c r="AR46" s="170" t="n">
        <f aca="false">AS46-AS46*0.1433/0.1746</f>
        <v>0</v>
      </c>
      <c r="AS46" s="170"/>
      <c r="AT46" s="185" t="n">
        <f aca="false">AT45+1</f>
        <v>38</v>
      </c>
      <c r="AU46" s="172" t="n">
        <f aca="false">AB46*100/98*2%+AB46*100/98*0.8%</f>
        <v>0</v>
      </c>
      <c r="AV46" s="112"/>
      <c r="AW46" s="173" t="n">
        <f aca="false">июль!H47</f>
        <v>0</v>
      </c>
    </row>
    <row r="47" customFormat="false" ht="11.25" hidden="false" customHeight="true" outlineLevel="0" collapsed="false">
      <c r="A47" s="153" t="n">
        <f aca="false">A46+1</f>
        <v>40</v>
      </c>
      <c r="B47" s="154"/>
      <c r="C47" s="155" t="n">
        <f aca="false">D47/98*100/0.15239</f>
        <v>0</v>
      </c>
      <c r="D47" s="156" t="n">
        <f aca="false">январь!E48</f>
        <v>0</v>
      </c>
      <c r="E47" s="155" t="n">
        <f aca="false">F47/98*100/0.1746</f>
        <v>0</v>
      </c>
      <c r="F47" s="156" t="n">
        <f aca="false">февраль!E48</f>
        <v>0</v>
      </c>
      <c r="G47" s="155" t="n">
        <f aca="false">H47/98*100/0.1746</f>
        <v>0</v>
      </c>
      <c r="H47" s="156" t="n">
        <f aca="false">март!E48</f>
        <v>0</v>
      </c>
      <c r="I47" s="155" t="n">
        <f aca="false">J47/98*100/0.1746</f>
        <v>0</v>
      </c>
      <c r="J47" s="156" t="n">
        <f aca="false">апрель!E48</f>
        <v>0</v>
      </c>
      <c r="K47" s="155" t="n">
        <f aca="false">L47/98*100/0.1746</f>
        <v>0</v>
      </c>
      <c r="L47" s="156" t="n">
        <f aca="false">май!E48</f>
        <v>0</v>
      </c>
      <c r="M47" s="155" t="n">
        <f aca="false">N47/98*100/0.1746</f>
        <v>0</v>
      </c>
      <c r="N47" s="156" t="n">
        <f aca="false">июнь!E48</f>
        <v>0</v>
      </c>
      <c r="O47" s="155" t="n">
        <f aca="false">P47/98*100/0.1746</f>
        <v>0</v>
      </c>
      <c r="P47" s="156" t="n">
        <f aca="false">июль!E48</f>
        <v>0</v>
      </c>
      <c r="Q47" s="155" t="n">
        <f aca="false">R47/98*100/0.1746</f>
        <v>0</v>
      </c>
      <c r="R47" s="156" t="n">
        <f aca="false">август!E48</f>
        <v>0</v>
      </c>
      <c r="S47" s="155" t="n">
        <f aca="false">T47/98*100/0.1746</f>
        <v>0</v>
      </c>
      <c r="T47" s="156" t="n">
        <f aca="false">сентябрь!E48</f>
        <v>0</v>
      </c>
      <c r="U47" s="155" t="n">
        <f aca="false">V47/98*100/0.1746</f>
        <v>0</v>
      </c>
      <c r="V47" s="156" t="n">
        <f aca="false">октябрь!E48</f>
        <v>0</v>
      </c>
      <c r="W47" s="155" t="n">
        <f aca="false">X47/98*100/0.1746</f>
        <v>0</v>
      </c>
      <c r="X47" s="156" t="n">
        <f aca="false">ноябрь!E51</f>
        <v>0</v>
      </c>
      <c r="Y47" s="155" t="n">
        <f aca="false">Z47/98*100/0.1746</f>
        <v>0</v>
      </c>
      <c r="Z47" s="156" t="n">
        <f aca="false">декабрь!E48</f>
        <v>0</v>
      </c>
      <c r="AA47" s="158" t="n">
        <f aca="false">C47+E47+G47+I47+K47+M47+O47+Q47+S47+U47+W47+Y47</f>
        <v>0</v>
      </c>
      <c r="AB47" s="159" t="n">
        <f aca="false">D47+F47+H47+J47+L47+N47+P47+R47+T47+V47+X47+Z47</f>
        <v>0</v>
      </c>
      <c r="AC47" s="185" t="n">
        <f aca="false">AC46+1</f>
        <v>39</v>
      </c>
      <c r="AD47" s="175"/>
      <c r="AE47" s="176"/>
      <c r="AF47" s="176"/>
      <c r="AG47" s="177"/>
      <c r="AH47" s="178"/>
      <c r="AI47" s="179" t="n">
        <f aca="false">AA47</f>
        <v>0</v>
      </c>
      <c r="AJ47" s="180" t="n">
        <f aca="false">SUM(AE47:AI47)</f>
        <v>0</v>
      </c>
      <c r="AK47" s="191"/>
      <c r="AL47" s="191"/>
      <c r="AM47" s="181" t="n">
        <f aca="false">AL47+AA47+AR47</f>
        <v>0</v>
      </c>
      <c r="AN47" s="182" t="n">
        <f aca="false">AK47-AM47</f>
        <v>0</v>
      </c>
      <c r="AO47" s="183" t="n">
        <f aca="false">AN47*0.1746</f>
        <v>0</v>
      </c>
      <c r="AP47" s="184"/>
      <c r="AR47" s="170" t="n">
        <f aca="false">AS47-AS47*0.1433/0.1746</f>
        <v>0</v>
      </c>
      <c r="AS47" s="170"/>
      <c r="AT47" s="185" t="n">
        <f aca="false">AT46+1</f>
        <v>39</v>
      </c>
      <c r="AU47" s="172" t="n">
        <f aca="false">AB47*100/98*2%+AB47*100/98*0.8%</f>
        <v>0</v>
      </c>
      <c r="AV47" s="112"/>
      <c r="AW47" s="173" t="n">
        <f aca="false">июль!H48</f>
        <v>0</v>
      </c>
    </row>
    <row r="48" customFormat="false" ht="11.25" hidden="false" customHeight="true" outlineLevel="0" collapsed="false">
      <c r="A48" s="153" t="n">
        <f aca="false">A47+1</f>
        <v>41</v>
      </c>
      <c r="B48" s="154"/>
      <c r="C48" s="155" t="n">
        <f aca="false">D48/98*100/0.15239</f>
        <v>0</v>
      </c>
      <c r="D48" s="156" t="n">
        <f aca="false">январь!E49</f>
        <v>0</v>
      </c>
      <c r="E48" s="155" t="n">
        <f aca="false">F48/98*100/0.1746</f>
        <v>0</v>
      </c>
      <c r="F48" s="156" t="n">
        <f aca="false">февраль!E49</f>
        <v>0</v>
      </c>
      <c r="G48" s="155" t="n">
        <f aca="false">H48/98*100/0.1746</f>
        <v>0</v>
      </c>
      <c r="H48" s="156" t="n">
        <f aca="false">март!E49</f>
        <v>0</v>
      </c>
      <c r="I48" s="155" t="n">
        <f aca="false">J48/98*100/0.1746</f>
        <v>0</v>
      </c>
      <c r="J48" s="156" t="n">
        <f aca="false">апрель!E49</f>
        <v>0</v>
      </c>
      <c r="K48" s="155" t="n">
        <f aca="false">L48/98*100/0.1746</f>
        <v>0</v>
      </c>
      <c r="L48" s="156" t="n">
        <f aca="false">май!E49</f>
        <v>0</v>
      </c>
      <c r="M48" s="155" t="n">
        <f aca="false">N48/98*100/0.1746</f>
        <v>0</v>
      </c>
      <c r="N48" s="156" t="n">
        <f aca="false">июнь!E49</f>
        <v>0</v>
      </c>
      <c r="O48" s="155" t="n">
        <f aca="false">P48/98*100/0.1746</f>
        <v>0</v>
      </c>
      <c r="P48" s="156" t="n">
        <f aca="false">июль!E49</f>
        <v>0</v>
      </c>
      <c r="Q48" s="155" t="n">
        <f aca="false">R48/98*100/0.1746</f>
        <v>0</v>
      </c>
      <c r="R48" s="156" t="n">
        <f aca="false">август!E49</f>
        <v>0</v>
      </c>
      <c r="S48" s="155" t="n">
        <f aca="false">T48/98*100/0.1746</f>
        <v>0</v>
      </c>
      <c r="T48" s="156" t="n">
        <f aca="false">сентябрь!E49</f>
        <v>0</v>
      </c>
      <c r="U48" s="155" t="n">
        <f aca="false">V48/98*100/0.1746</f>
        <v>0</v>
      </c>
      <c r="V48" s="156" t="n">
        <f aca="false">октябрь!E49</f>
        <v>0</v>
      </c>
      <c r="W48" s="155" t="n">
        <f aca="false">X48/98*100/0.1746</f>
        <v>0</v>
      </c>
      <c r="X48" s="156" t="n">
        <f aca="false">ноябрь!E52</f>
        <v>0</v>
      </c>
      <c r="Y48" s="155" t="n">
        <f aca="false">Z48/98*100/0.1746</f>
        <v>0</v>
      </c>
      <c r="Z48" s="156" t="n">
        <f aca="false">декабрь!E49</f>
        <v>0</v>
      </c>
      <c r="AA48" s="158" t="n">
        <f aca="false">C48+E48+G48+I48+K48+M48+O48+Q48+S48+U48+W48+Y48</f>
        <v>0</v>
      </c>
      <c r="AB48" s="159" t="n">
        <f aca="false">D48+F48+H48+J48+L48+N48+P48+R48+T48+V48+X48+Z48</f>
        <v>0</v>
      </c>
      <c r="AC48" s="185" t="n">
        <f aca="false">AC47+1</f>
        <v>40</v>
      </c>
      <c r="AD48" s="175"/>
      <c r="AE48" s="176"/>
      <c r="AF48" s="176"/>
      <c r="AG48" s="177"/>
      <c r="AH48" s="178"/>
      <c r="AI48" s="179" t="n">
        <f aca="false">AA48</f>
        <v>0</v>
      </c>
      <c r="AJ48" s="180" t="n">
        <f aca="false">SUM(AE48:AI48)</f>
        <v>0</v>
      </c>
      <c r="AK48" s="196"/>
      <c r="AL48" s="196"/>
      <c r="AM48" s="181" t="n">
        <f aca="false">AL48+AA48-104.68</f>
        <v>-104.68</v>
      </c>
      <c r="AN48" s="187" t="n">
        <f aca="false">AK48-AM48</f>
        <v>104.68</v>
      </c>
      <c r="AO48" s="183" t="n">
        <f aca="false">AN48*0.1746</f>
        <v>18.277128</v>
      </c>
      <c r="AP48" s="218"/>
      <c r="AQ48" s="218"/>
      <c r="AR48" s="170"/>
      <c r="AS48" s="219"/>
      <c r="AT48" s="185" t="n">
        <f aca="false">AT47+1</f>
        <v>40</v>
      </c>
      <c r="AU48" s="172" t="n">
        <f aca="false">AB48*100/98*2%+AB48*100/98*0.8%</f>
        <v>0</v>
      </c>
      <c r="AV48" s="112"/>
      <c r="AW48" s="173" t="n">
        <f aca="false">июль!H49</f>
        <v>0</v>
      </c>
    </row>
    <row r="49" customFormat="false" ht="10.5" hidden="false" customHeight="true" outlineLevel="0" collapsed="false">
      <c r="A49" s="153" t="n">
        <f aca="false">A48+1</f>
        <v>42</v>
      </c>
      <c r="B49" s="154"/>
      <c r="C49" s="155" t="n">
        <f aca="false">D49/98*100/0.15239</f>
        <v>0</v>
      </c>
      <c r="D49" s="156" t="n">
        <f aca="false">январь!E50</f>
        <v>0</v>
      </c>
      <c r="E49" s="155" t="n">
        <f aca="false">F49/98*100/0.1746</f>
        <v>0</v>
      </c>
      <c r="F49" s="156" t="n">
        <f aca="false">февраль!E50</f>
        <v>0</v>
      </c>
      <c r="G49" s="155" t="n">
        <f aca="false">H49/98*100/0.1746</f>
        <v>0</v>
      </c>
      <c r="H49" s="156" t="n">
        <f aca="false">март!E50</f>
        <v>0</v>
      </c>
      <c r="I49" s="155" t="n">
        <f aca="false">J49/98*100/0.1746</f>
        <v>0</v>
      </c>
      <c r="J49" s="156" t="n">
        <f aca="false">апрель!E50</f>
        <v>0</v>
      </c>
      <c r="K49" s="155" t="n">
        <f aca="false">L49/98*100/0.1746</f>
        <v>0</v>
      </c>
      <c r="L49" s="156" t="n">
        <f aca="false">май!E50</f>
        <v>0</v>
      </c>
      <c r="M49" s="155" t="n">
        <f aca="false">N49/98*100/0.1746</f>
        <v>0</v>
      </c>
      <c r="N49" s="156" t="n">
        <f aca="false">июнь!E50</f>
        <v>0</v>
      </c>
      <c r="O49" s="155" t="n">
        <f aca="false">P49/98*100/0.1746</f>
        <v>0</v>
      </c>
      <c r="P49" s="156" t="n">
        <f aca="false">июль!E50</f>
        <v>0</v>
      </c>
      <c r="Q49" s="155" t="n">
        <f aca="false">R49/98*100/0.1746</f>
        <v>0</v>
      </c>
      <c r="R49" s="156" t="n">
        <f aca="false">август!E50</f>
        <v>0</v>
      </c>
      <c r="S49" s="155" t="n">
        <f aca="false">T49/98*100/0.1746</f>
        <v>0</v>
      </c>
      <c r="T49" s="156" t="n">
        <f aca="false">сентябрь!E50</f>
        <v>0</v>
      </c>
      <c r="U49" s="155" t="n">
        <f aca="false">V49/98*100/0.1746</f>
        <v>0</v>
      </c>
      <c r="V49" s="156" t="n">
        <f aca="false">октябрь!E50</f>
        <v>0</v>
      </c>
      <c r="W49" s="155" t="n">
        <f aca="false">X49/98*100/0.1746</f>
        <v>0</v>
      </c>
      <c r="X49" s="156" t="n">
        <f aca="false">ноябрь!E53</f>
        <v>0</v>
      </c>
      <c r="Y49" s="155" t="n">
        <f aca="false">Z49/98*100/0.1746</f>
        <v>0</v>
      </c>
      <c r="Z49" s="156" t="n">
        <f aca="false">декабрь!E50</f>
        <v>0</v>
      </c>
      <c r="AA49" s="158" t="n">
        <f aca="false">C49+E49+G49+I49+K49+M49+O49+Q49+S49+U49+W49+Y49</f>
        <v>0</v>
      </c>
      <c r="AB49" s="159" t="n">
        <f aca="false">D49+F49+H49+J49+L49+N49+P49+R49+T49+V49+X49+Z49</f>
        <v>0</v>
      </c>
      <c r="AC49" s="160" t="n">
        <f aca="false">AC48+1</f>
        <v>41</v>
      </c>
      <c r="AD49" s="161"/>
      <c r="AE49" s="162"/>
      <c r="AF49" s="162"/>
      <c r="AG49" s="163"/>
      <c r="AH49" s="164"/>
      <c r="AI49" s="165" t="n">
        <f aca="false">AA49</f>
        <v>0</v>
      </c>
      <c r="AJ49" s="166" t="n">
        <f aca="false">SUM(AE49:AI49)</f>
        <v>0</v>
      </c>
      <c r="AK49" s="167"/>
      <c r="AL49" s="167"/>
      <c r="AM49" s="181" t="n">
        <f aca="false">AL49+AA49</f>
        <v>0</v>
      </c>
      <c r="AN49" s="168" t="n">
        <f aca="false">AK49-AM49</f>
        <v>0</v>
      </c>
      <c r="AO49" s="183" t="n">
        <f aca="false">AN49*0.1746</f>
        <v>0</v>
      </c>
      <c r="AP49" s="169"/>
      <c r="AR49" s="170" t="n">
        <f aca="false">AS49-AS49*0.1433/0.1746</f>
        <v>0</v>
      </c>
      <c r="AS49" s="170"/>
      <c r="AT49" s="160" t="n">
        <f aca="false">AT48+1</f>
        <v>41</v>
      </c>
      <c r="AU49" s="172" t="n">
        <f aca="false">AB49*100/98*2%+AB49*100/98*0.8%</f>
        <v>0</v>
      </c>
      <c r="AV49" s="112"/>
      <c r="AW49" s="173" t="n">
        <f aca="false">июль!H50</f>
        <v>0</v>
      </c>
    </row>
    <row r="50" customFormat="false" ht="11.25" hidden="false" customHeight="true" outlineLevel="0" collapsed="false">
      <c r="A50" s="153" t="n">
        <f aca="false">A49+1</f>
        <v>43</v>
      </c>
      <c r="B50" s="154"/>
      <c r="C50" s="155" t="n">
        <f aca="false">D50/98*100/0.15239</f>
        <v>0</v>
      </c>
      <c r="D50" s="156" t="n">
        <f aca="false">январь!E51</f>
        <v>0</v>
      </c>
      <c r="E50" s="155" t="n">
        <f aca="false">F50/98*100/0.1746</f>
        <v>0</v>
      </c>
      <c r="F50" s="156" t="n">
        <f aca="false">февраль!E51</f>
        <v>0</v>
      </c>
      <c r="G50" s="155" t="n">
        <f aca="false">H50/98*100/0.1746</f>
        <v>0</v>
      </c>
      <c r="H50" s="156" t="n">
        <f aca="false">март!E51</f>
        <v>0</v>
      </c>
      <c r="I50" s="155" t="n">
        <f aca="false">J50/98*100/0.1746</f>
        <v>0</v>
      </c>
      <c r="J50" s="156" t="n">
        <f aca="false">апрель!E51</f>
        <v>0</v>
      </c>
      <c r="K50" s="155" t="n">
        <f aca="false">L50/98*100/0.1746</f>
        <v>0</v>
      </c>
      <c r="L50" s="156" t="n">
        <f aca="false">май!E51</f>
        <v>0</v>
      </c>
      <c r="M50" s="155" t="n">
        <f aca="false">N50/98*100/0.1746</f>
        <v>0</v>
      </c>
      <c r="N50" s="156" t="n">
        <f aca="false">июнь!E51</f>
        <v>0</v>
      </c>
      <c r="O50" s="155" t="n">
        <f aca="false">P50/98*100/0.1746</f>
        <v>0</v>
      </c>
      <c r="P50" s="156" t="n">
        <f aca="false">июль!E51</f>
        <v>0</v>
      </c>
      <c r="Q50" s="155" t="n">
        <f aca="false">R50/98*100/0.1746</f>
        <v>0</v>
      </c>
      <c r="R50" s="156" t="n">
        <f aca="false">август!E51</f>
        <v>0</v>
      </c>
      <c r="S50" s="155" t="n">
        <f aca="false">T50/98*100/0.1746</f>
        <v>0</v>
      </c>
      <c r="T50" s="156" t="n">
        <f aca="false">сентябрь!E51</f>
        <v>0</v>
      </c>
      <c r="U50" s="155" t="n">
        <f aca="false">V50/98*100/0.1746</f>
        <v>0</v>
      </c>
      <c r="V50" s="156" t="n">
        <f aca="false">октябрь!E51</f>
        <v>0</v>
      </c>
      <c r="W50" s="155" t="n">
        <f aca="false">X50/98*100/0.1746</f>
        <v>0</v>
      </c>
      <c r="X50" s="156" t="n">
        <f aca="false">ноябрь!E54</f>
        <v>0</v>
      </c>
      <c r="Y50" s="155" t="n">
        <f aca="false">Z50/98*100/0.1746</f>
        <v>0</v>
      </c>
      <c r="Z50" s="156" t="n">
        <f aca="false">декабрь!E51</f>
        <v>0</v>
      </c>
      <c r="AA50" s="158" t="n">
        <f aca="false">C50+E50+G50+I50+K50+M50+O50+Q50+S50+U50+W50+Y50</f>
        <v>0</v>
      </c>
      <c r="AB50" s="159" t="n">
        <f aca="false">D50+F50+H50+J50+L50+N50+P50+R50+T50+V50+X50+Z50</f>
        <v>0</v>
      </c>
      <c r="AC50" s="174" t="n">
        <f aca="false">AC49+1</f>
        <v>42</v>
      </c>
      <c r="AD50" s="175"/>
      <c r="AE50" s="176"/>
      <c r="AF50" s="176"/>
      <c r="AG50" s="177"/>
      <c r="AH50" s="178"/>
      <c r="AI50" s="179" t="n">
        <f aca="false">AA50</f>
        <v>0</v>
      </c>
      <c r="AJ50" s="180" t="n">
        <f aca="false">SUM(AE50:AI50)</f>
        <v>0</v>
      </c>
      <c r="AK50" s="191"/>
      <c r="AL50" s="191"/>
      <c r="AM50" s="181" t="n">
        <f aca="false">AL50+AA50+AR50</f>
        <v>0</v>
      </c>
      <c r="AN50" s="182" t="n">
        <f aca="false">AK50-AM50</f>
        <v>0</v>
      </c>
      <c r="AO50" s="183" t="n">
        <f aca="false">AN50*0.1746</f>
        <v>0</v>
      </c>
      <c r="AP50" s="184"/>
      <c r="AQ50" s="104"/>
      <c r="AR50" s="170" t="n">
        <f aca="false">AS50-AS50*0.1433/0.1746</f>
        <v>0</v>
      </c>
      <c r="AS50" s="170"/>
      <c r="AT50" s="174" t="n">
        <f aca="false">AT49+1</f>
        <v>42</v>
      </c>
      <c r="AU50" s="172" t="n">
        <f aca="false">AB50*100/98*2%+AB50*100/98*0.8%</f>
        <v>0</v>
      </c>
      <c r="AV50" s="112"/>
      <c r="AW50" s="173" t="n">
        <f aca="false">июль!H51</f>
        <v>0</v>
      </c>
    </row>
    <row r="51" customFormat="false" ht="11.25" hidden="false" customHeight="true" outlineLevel="0" collapsed="false">
      <c r="A51" s="153" t="n">
        <f aca="false">A50+1</f>
        <v>44</v>
      </c>
      <c r="B51" s="154"/>
      <c r="C51" s="155" t="n">
        <f aca="false">D51/98*100/0.15239</f>
        <v>0</v>
      </c>
      <c r="D51" s="156" t="n">
        <f aca="false">январь!E52</f>
        <v>0</v>
      </c>
      <c r="E51" s="155" t="n">
        <f aca="false">F51/98*100/0.1746</f>
        <v>0</v>
      </c>
      <c r="F51" s="156" t="n">
        <f aca="false">февраль!E52</f>
        <v>0</v>
      </c>
      <c r="G51" s="155" t="n">
        <f aca="false">H51/98*100/0.1746</f>
        <v>0</v>
      </c>
      <c r="H51" s="156" t="n">
        <f aca="false">март!E52</f>
        <v>0</v>
      </c>
      <c r="I51" s="155" t="n">
        <f aca="false">J51/98*100/0.1746</f>
        <v>0</v>
      </c>
      <c r="J51" s="156" t="n">
        <f aca="false">апрель!E52</f>
        <v>0</v>
      </c>
      <c r="K51" s="155" t="n">
        <f aca="false">L51/98*100/0.1746</f>
        <v>0</v>
      </c>
      <c r="L51" s="156" t="n">
        <f aca="false">май!E52</f>
        <v>0</v>
      </c>
      <c r="M51" s="155" t="n">
        <f aca="false">N51/98*100/0.1746</f>
        <v>0</v>
      </c>
      <c r="N51" s="156" t="n">
        <f aca="false">июнь!E52</f>
        <v>0</v>
      </c>
      <c r="O51" s="155" t="n">
        <f aca="false">P51/98*100/0.1746</f>
        <v>0</v>
      </c>
      <c r="P51" s="156" t="n">
        <f aca="false">июль!E52</f>
        <v>0</v>
      </c>
      <c r="Q51" s="155" t="n">
        <f aca="false">R51/98*100/0.1746</f>
        <v>0</v>
      </c>
      <c r="R51" s="156" t="n">
        <f aca="false">август!E52</f>
        <v>0</v>
      </c>
      <c r="S51" s="155" t="n">
        <f aca="false">T51/98*100/0.1746</f>
        <v>0</v>
      </c>
      <c r="T51" s="156" t="n">
        <f aca="false">сентябрь!E52</f>
        <v>0</v>
      </c>
      <c r="U51" s="155" t="n">
        <f aca="false">V51/98*100/0.1746</f>
        <v>0</v>
      </c>
      <c r="V51" s="156" t="n">
        <f aca="false">октябрь!E52</f>
        <v>0</v>
      </c>
      <c r="W51" s="155" t="n">
        <f aca="false">X51/98*100/0.1746</f>
        <v>0</v>
      </c>
      <c r="X51" s="156" t="n">
        <f aca="false">ноябрь!E55</f>
        <v>0</v>
      </c>
      <c r="Y51" s="155" t="n">
        <f aca="false">Z51/98*100/0.1746</f>
        <v>0</v>
      </c>
      <c r="Z51" s="156" t="n">
        <f aca="false">декабрь!E52</f>
        <v>0</v>
      </c>
      <c r="AA51" s="158" t="n">
        <f aca="false">C51+E51+G51+I51+K51+M51+O51+Q51+S51+U51+W51+Y51</f>
        <v>0</v>
      </c>
      <c r="AB51" s="159" t="n">
        <f aca="false">D51+F51+H51+J51+L51+N51+P51+R51+T51+V51+X51+Z51</f>
        <v>0</v>
      </c>
      <c r="AC51" s="174" t="n">
        <f aca="false">AC50+1</f>
        <v>43</v>
      </c>
      <c r="AD51" s="175"/>
      <c r="AE51" s="176"/>
      <c r="AF51" s="176"/>
      <c r="AG51" s="177"/>
      <c r="AH51" s="178"/>
      <c r="AI51" s="179" t="n">
        <f aca="false">AA51</f>
        <v>0</v>
      </c>
      <c r="AJ51" s="180" t="n">
        <f aca="false">SUM(AE51:AI51)</f>
        <v>0</v>
      </c>
      <c r="AK51" s="209"/>
      <c r="AL51" s="209"/>
      <c r="AM51" s="209" t="n">
        <f aca="false">442+0.2+S51+U51+W51+Y51+AR51</f>
        <v>442.2</v>
      </c>
      <c r="AN51" s="210" t="n">
        <f aca="false">AK51-AM51</f>
        <v>-442.2</v>
      </c>
      <c r="AO51" s="183" t="n">
        <f aca="false">AN51*0.1746</f>
        <v>-77.20812</v>
      </c>
      <c r="AP51" s="184"/>
      <c r="AR51" s="170" t="n">
        <f aca="false">AS51-AS51*0.1433/0.1746</f>
        <v>0</v>
      </c>
      <c r="AS51" s="170"/>
      <c r="AT51" s="174" t="n">
        <f aca="false">AT50+1</f>
        <v>43</v>
      </c>
      <c r="AU51" s="172" t="n">
        <f aca="false">AB51*100/98*2%+AB51*100/98*0.8%</f>
        <v>0</v>
      </c>
      <c r="AV51" s="112"/>
      <c r="AW51" s="173" t="n">
        <f aca="false">июль!H52</f>
        <v>0</v>
      </c>
    </row>
    <row r="52" customFormat="false" ht="12" hidden="false" customHeight="true" outlineLevel="0" collapsed="false">
      <c r="A52" s="153" t="n">
        <f aca="false">A51+1</f>
        <v>45</v>
      </c>
      <c r="B52" s="154"/>
      <c r="C52" s="155" t="n">
        <f aca="false">D52/98*100/0.15239</f>
        <v>0</v>
      </c>
      <c r="D52" s="156" t="n">
        <f aca="false">январь!E53</f>
        <v>0</v>
      </c>
      <c r="E52" s="155" t="n">
        <f aca="false">F52/98*100/0.1746</f>
        <v>0</v>
      </c>
      <c r="F52" s="156" t="n">
        <f aca="false">февраль!E53</f>
        <v>0</v>
      </c>
      <c r="G52" s="155" t="n">
        <f aca="false">H52/98*100/0.1746</f>
        <v>0</v>
      </c>
      <c r="H52" s="156" t="n">
        <f aca="false">март!E53</f>
        <v>0</v>
      </c>
      <c r="I52" s="155" t="n">
        <f aca="false">J52/98*100/0.1746</f>
        <v>0</v>
      </c>
      <c r="J52" s="156" t="n">
        <f aca="false">апрель!E53</f>
        <v>0</v>
      </c>
      <c r="K52" s="155" t="n">
        <f aca="false">L52/98*100/0.1746</f>
        <v>0</v>
      </c>
      <c r="L52" s="156" t="n">
        <f aca="false">май!E53</f>
        <v>0</v>
      </c>
      <c r="M52" s="155" t="n">
        <f aca="false">N52/98*100/0.1746</f>
        <v>0</v>
      </c>
      <c r="N52" s="156" t="n">
        <f aca="false">июнь!E53</f>
        <v>0</v>
      </c>
      <c r="O52" s="155" t="n">
        <f aca="false">P52/98*100/0.1746</f>
        <v>0</v>
      </c>
      <c r="P52" s="156" t="n">
        <f aca="false">июль!E53</f>
        <v>0</v>
      </c>
      <c r="Q52" s="155" t="n">
        <f aca="false">R52/98*100/0.1746</f>
        <v>0</v>
      </c>
      <c r="R52" s="156" t="n">
        <f aca="false">август!E53</f>
        <v>0</v>
      </c>
      <c r="S52" s="155" t="n">
        <f aca="false">T52/98*100/0.1746</f>
        <v>0</v>
      </c>
      <c r="T52" s="156" t="n">
        <f aca="false">сентябрь!E53</f>
        <v>0</v>
      </c>
      <c r="U52" s="155" t="n">
        <f aca="false">V52/98*100/0.1746</f>
        <v>0</v>
      </c>
      <c r="V52" s="156" t="n">
        <f aca="false">октябрь!E53</f>
        <v>0</v>
      </c>
      <c r="W52" s="155" t="n">
        <f aca="false">X52/98*100/0.1746</f>
        <v>0</v>
      </c>
      <c r="X52" s="156" t="n">
        <f aca="false">ноябрь!E56</f>
        <v>0</v>
      </c>
      <c r="Y52" s="155" t="n">
        <f aca="false">Z52/98*100/0.1746</f>
        <v>0</v>
      </c>
      <c r="Z52" s="156" t="n">
        <f aca="false">декабрь!E53</f>
        <v>0</v>
      </c>
      <c r="AA52" s="158" t="n">
        <f aca="false">C52+E52+G52+I52+K52+M52+O52+Q52+S52+U52+W52+Y52</f>
        <v>0</v>
      </c>
      <c r="AB52" s="159" t="n">
        <f aca="false">D52+F52+H52+J52+L52+N52+P52+R52+T52+V52+X52+Z52</f>
        <v>0</v>
      </c>
      <c r="AC52" s="174" t="n">
        <f aca="false">AC51+1</f>
        <v>44</v>
      </c>
      <c r="AD52" s="200"/>
      <c r="AE52" s="176"/>
      <c r="AF52" s="176"/>
      <c r="AG52" s="177"/>
      <c r="AH52" s="178"/>
      <c r="AI52" s="179" t="n">
        <f aca="false">AA52</f>
        <v>0</v>
      </c>
      <c r="AJ52" s="180" t="n">
        <f aca="false">SUM(AE52:AI52)</f>
        <v>0</v>
      </c>
      <c r="AK52" s="191"/>
      <c r="AL52" s="191"/>
      <c r="AM52" s="181" t="n">
        <f aca="false">AL52+AA52+AR52</f>
        <v>0</v>
      </c>
      <c r="AN52" s="182" t="n">
        <f aca="false">AK52-AM52</f>
        <v>0</v>
      </c>
      <c r="AO52" s="183" t="n">
        <f aca="false">AN52*0.1746</f>
        <v>0</v>
      </c>
      <c r="AP52" s="184"/>
      <c r="AR52" s="170" t="n">
        <f aca="false">AS52-AS52*0.1433/0.1746</f>
        <v>0</v>
      </c>
      <c r="AS52" s="170"/>
      <c r="AT52" s="174" t="n">
        <f aca="false">AT51+1</f>
        <v>44</v>
      </c>
      <c r="AU52" s="172" t="n">
        <f aca="false">AB52*100/98*2%+AB52*100/98*0.8%</f>
        <v>0</v>
      </c>
      <c r="AV52" s="112"/>
      <c r="AW52" s="173" t="n">
        <f aca="false">июль!H53</f>
        <v>0</v>
      </c>
    </row>
    <row r="53" customFormat="false" ht="10.15" hidden="false" customHeight="true" outlineLevel="0" collapsed="false">
      <c r="A53" s="153" t="n">
        <f aca="false">A52+1</f>
        <v>46</v>
      </c>
      <c r="B53" s="154"/>
      <c r="C53" s="155" t="n">
        <f aca="false">D53/98*100/0.15239</f>
        <v>0</v>
      </c>
      <c r="D53" s="156" t="n">
        <f aca="false">январь!E54</f>
        <v>0</v>
      </c>
      <c r="E53" s="155" t="n">
        <f aca="false">F53/98*100/0.1746</f>
        <v>0</v>
      </c>
      <c r="F53" s="156" t="n">
        <f aca="false">февраль!E54</f>
        <v>0</v>
      </c>
      <c r="G53" s="155" t="n">
        <f aca="false">H53/98*100/0.1746</f>
        <v>0</v>
      </c>
      <c r="H53" s="156" t="n">
        <f aca="false">март!E54</f>
        <v>0</v>
      </c>
      <c r="I53" s="155" t="n">
        <f aca="false">J53/98*100/0.1746</f>
        <v>0</v>
      </c>
      <c r="J53" s="156" t="n">
        <f aca="false">апрель!E54</f>
        <v>0</v>
      </c>
      <c r="K53" s="155" t="n">
        <f aca="false">L53/98*100/0.1746</f>
        <v>0</v>
      </c>
      <c r="L53" s="156" t="n">
        <f aca="false">май!E54</f>
        <v>0</v>
      </c>
      <c r="M53" s="155" t="n">
        <f aca="false">N53/98*100/0.1746</f>
        <v>0</v>
      </c>
      <c r="N53" s="156" t="n">
        <f aca="false">июнь!E54</f>
        <v>0</v>
      </c>
      <c r="O53" s="155" t="n">
        <f aca="false">P53/98*100/0.1746</f>
        <v>0</v>
      </c>
      <c r="P53" s="156" t="n">
        <f aca="false">июль!E54</f>
        <v>0</v>
      </c>
      <c r="Q53" s="155" t="n">
        <f aca="false">R53/98*100/0.1746</f>
        <v>0</v>
      </c>
      <c r="R53" s="156" t="n">
        <f aca="false">август!E54</f>
        <v>0</v>
      </c>
      <c r="S53" s="155" t="n">
        <f aca="false">T53/98*100/0.1746</f>
        <v>0</v>
      </c>
      <c r="T53" s="156" t="n">
        <f aca="false">сентябрь!E54</f>
        <v>0</v>
      </c>
      <c r="U53" s="155" t="n">
        <f aca="false">V53/98*100/0.1746</f>
        <v>0</v>
      </c>
      <c r="V53" s="156" t="n">
        <f aca="false">октябрь!E54</f>
        <v>0</v>
      </c>
      <c r="W53" s="155" t="n">
        <f aca="false">X53/98*100/0.1746</f>
        <v>0</v>
      </c>
      <c r="X53" s="156" t="n">
        <f aca="false">ноябрь!E57</f>
        <v>0</v>
      </c>
      <c r="Y53" s="155" t="n">
        <f aca="false">Z53/98*100/0.1746</f>
        <v>0</v>
      </c>
      <c r="Z53" s="156" t="n">
        <f aca="false">декабрь!E54</f>
        <v>0</v>
      </c>
      <c r="AA53" s="158" t="n">
        <f aca="false">C53+E53+G53+I53+K53+M53+O53+Q53+S53+U53+W53+Y53</f>
        <v>0</v>
      </c>
      <c r="AB53" s="159" t="n">
        <f aca="false">D53+F53+H53+J53+L53+N53+P53+R53+T53+V53+X53+Z53</f>
        <v>0</v>
      </c>
      <c r="AC53" s="185" t="n">
        <f aca="false">AC52+1</f>
        <v>45</v>
      </c>
      <c r="AD53" s="154"/>
      <c r="AE53" s="176"/>
      <c r="AF53" s="176"/>
      <c r="AG53" s="177"/>
      <c r="AH53" s="178"/>
      <c r="AI53" s="179" t="n">
        <f aca="false">AA53</f>
        <v>0</v>
      </c>
      <c r="AJ53" s="180" t="n">
        <f aca="false">SUM(AE53:AI53)</f>
        <v>0</v>
      </c>
      <c r="AK53" s="181"/>
      <c r="AL53" s="181"/>
      <c r="AM53" s="181" t="n">
        <f aca="false">13089+AA53</f>
        <v>13089</v>
      </c>
      <c r="AN53" s="182" t="n">
        <f aca="false">AK53-AM53</f>
        <v>-13089</v>
      </c>
      <c r="AO53" s="183" t="n">
        <f aca="false">AN53*0.1746</f>
        <v>-2285.3394</v>
      </c>
      <c r="AP53" s="184"/>
      <c r="AQ53" s="66"/>
      <c r="AR53" s="170" t="n">
        <f aca="false">AS53-AS53*0.1433/0.1746</f>
        <v>0</v>
      </c>
      <c r="AS53" s="170"/>
      <c r="AT53" s="185" t="n">
        <f aca="false">AT52+1</f>
        <v>45</v>
      </c>
      <c r="AU53" s="172" t="n">
        <f aca="false">AB53*100/98*2%+AB53*100/98*0.8%</f>
        <v>0</v>
      </c>
      <c r="AV53" s="112"/>
      <c r="AW53" s="173" t="n">
        <f aca="false">июль!H54</f>
        <v>0</v>
      </c>
    </row>
    <row r="54" customFormat="false" ht="11.45" hidden="false" customHeight="true" outlineLevel="0" collapsed="false">
      <c r="A54" s="153" t="n">
        <f aca="false">A53+1</f>
        <v>47</v>
      </c>
      <c r="B54" s="154"/>
      <c r="C54" s="155" t="n">
        <f aca="false">D54/98*100/0.15239</f>
        <v>0</v>
      </c>
      <c r="D54" s="156" t="n">
        <f aca="false">январь!E55</f>
        <v>0</v>
      </c>
      <c r="E54" s="155" t="n">
        <f aca="false">F54/98*100/0.1746</f>
        <v>0</v>
      </c>
      <c r="F54" s="156" t="n">
        <f aca="false">февраль!E55</f>
        <v>0</v>
      </c>
      <c r="G54" s="155" t="n">
        <f aca="false">H54/98*100/0.1746</f>
        <v>0</v>
      </c>
      <c r="H54" s="156" t="n">
        <f aca="false">март!E55</f>
        <v>0</v>
      </c>
      <c r="I54" s="155" t="n">
        <f aca="false">J54/98*100/0.1746</f>
        <v>0</v>
      </c>
      <c r="J54" s="156" t="n">
        <f aca="false">апрель!E55</f>
        <v>0</v>
      </c>
      <c r="K54" s="155" t="n">
        <f aca="false">L54/98*100/0.1746</f>
        <v>0</v>
      </c>
      <c r="L54" s="156" t="n">
        <f aca="false">май!E55</f>
        <v>0</v>
      </c>
      <c r="M54" s="155" t="n">
        <f aca="false">N54/98*100/0.1746</f>
        <v>0</v>
      </c>
      <c r="N54" s="156" t="n">
        <f aca="false">июнь!E55</f>
        <v>0</v>
      </c>
      <c r="O54" s="155" t="n">
        <f aca="false">P54/98*100/0.1746</f>
        <v>0</v>
      </c>
      <c r="P54" s="156" t="n">
        <f aca="false">июль!E55</f>
        <v>0</v>
      </c>
      <c r="Q54" s="155" t="n">
        <f aca="false">R54/98*100/0.1746</f>
        <v>0</v>
      </c>
      <c r="R54" s="156" t="n">
        <f aca="false">август!E55</f>
        <v>0</v>
      </c>
      <c r="S54" s="155" t="n">
        <f aca="false">T54/98*100/0.1746</f>
        <v>0</v>
      </c>
      <c r="T54" s="156" t="n">
        <f aca="false">сентябрь!E55</f>
        <v>0</v>
      </c>
      <c r="U54" s="155" t="n">
        <f aca="false">V54/98*100/0.1746</f>
        <v>0</v>
      </c>
      <c r="V54" s="156" t="n">
        <f aca="false">октябрь!E55</f>
        <v>0</v>
      </c>
      <c r="W54" s="155" t="n">
        <f aca="false">X54/98*100/0.1746</f>
        <v>0</v>
      </c>
      <c r="X54" s="156" t="n">
        <f aca="false">ноябрь!E58</f>
        <v>0</v>
      </c>
      <c r="Y54" s="155" t="n">
        <f aca="false">Z54/98*100/0.1746</f>
        <v>0</v>
      </c>
      <c r="Z54" s="156" t="n">
        <f aca="false">декабрь!E55</f>
        <v>0</v>
      </c>
      <c r="AA54" s="158" t="n">
        <f aca="false">C54+E54+G54+I54+K54+M54+O54+Q54+S54+U54+W54+Y54</f>
        <v>0</v>
      </c>
      <c r="AB54" s="159" t="n">
        <f aca="false">D54+F54+H54+J54+L54+N54+P54+R54+T54+V54+X54+Z54</f>
        <v>0</v>
      </c>
      <c r="AC54" s="185" t="n">
        <f aca="false">AC53+1</f>
        <v>46</v>
      </c>
      <c r="AD54" s="175"/>
      <c r="AE54" s="176"/>
      <c r="AF54" s="176"/>
      <c r="AG54" s="177"/>
      <c r="AH54" s="178"/>
      <c r="AI54" s="179" t="n">
        <f aca="false">AA54</f>
        <v>0</v>
      </c>
      <c r="AJ54" s="180" t="n">
        <f aca="false">SUM(AE54:AI54)</f>
        <v>0</v>
      </c>
      <c r="AK54" s="191"/>
      <c r="AL54" s="191"/>
      <c r="AM54" s="181" t="n">
        <f aca="false">AL54+AA54+AR54</f>
        <v>0</v>
      </c>
      <c r="AN54" s="182" t="n">
        <f aca="false">AK54-AM54</f>
        <v>0</v>
      </c>
      <c r="AO54" s="183" t="n">
        <f aca="false">AN54*0.1746</f>
        <v>0</v>
      </c>
      <c r="AP54" s="184"/>
      <c r="AR54" s="170" t="n">
        <f aca="false">AS54-AS54*0.1433/0.1746</f>
        <v>0</v>
      </c>
      <c r="AS54" s="170"/>
      <c r="AT54" s="185" t="n">
        <f aca="false">AT53+1</f>
        <v>46</v>
      </c>
      <c r="AU54" s="172" t="n">
        <f aca="false">AB54*100/98*2%+AB54*100/98*0.8%</f>
        <v>0</v>
      </c>
      <c r="AV54" s="112"/>
      <c r="AW54" s="173" t="n">
        <f aca="false">июль!H55</f>
        <v>0</v>
      </c>
    </row>
    <row r="55" customFormat="false" ht="10.9" hidden="false" customHeight="true" outlineLevel="0" collapsed="false">
      <c r="A55" s="153" t="n">
        <f aca="false">A54+1</f>
        <v>48</v>
      </c>
      <c r="B55" s="154"/>
      <c r="C55" s="155" t="n">
        <f aca="false">D55/98*100/0.15239</f>
        <v>0</v>
      </c>
      <c r="D55" s="156" t="n">
        <f aca="false">январь!E56</f>
        <v>0</v>
      </c>
      <c r="E55" s="155" t="n">
        <f aca="false">F55/98*100/0.1746</f>
        <v>0</v>
      </c>
      <c r="F55" s="156" t="n">
        <f aca="false">февраль!E56</f>
        <v>0</v>
      </c>
      <c r="G55" s="155" t="n">
        <f aca="false">H55/98*100/0.1746</f>
        <v>0</v>
      </c>
      <c r="H55" s="156" t="n">
        <f aca="false">март!E56</f>
        <v>0</v>
      </c>
      <c r="I55" s="155" t="n">
        <f aca="false">J55/98*100/0.1746</f>
        <v>0</v>
      </c>
      <c r="J55" s="156" t="n">
        <f aca="false">апрель!E56</f>
        <v>0</v>
      </c>
      <c r="K55" s="155" t="n">
        <f aca="false">L55/98*100/0.1746</f>
        <v>0</v>
      </c>
      <c r="L55" s="156" t="n">
        <f aca="false">май!E56</f>
        <v>0</v>
      </c>
      <c r="M55" s="155" t="n">
        <f aca="false">N55/98*100/0.1746</f>
        <v>0</v>
      </c>
      <c r="N55" s="156" t="n">
        <f aca="false">июнь!E56</f>
        <v>0</v>
      </c>
      <c r="O55" s="155" t="n">
        <f aca="false">P55/98*100/0.1746</f>
        <v>0</v>
      </c>
      <c r="P55" s="156" t="n">
        <f aca="false">июль!E56</f>
        <v>0</v>
      </c>
      <c r="Q55" s="155" t="n">
        <f aca="false">R55/98*100/0.1746</f>
        <v>0</v>
      </c>
      <c r="R55" s="156" t="n">
        <f aca="false">август!E56</f>
        <v>0</v>
      </c>
      <c r="S55" s="155" t="n">
        <f aca="false">T55/98*100/0.1746</f>
        <v>0</v>
      </c>
      <c r="T55" s="156" t="n">
        <f aca="false">сентябрь!E56</f>
        <v>0</v>
      </c>
      <c r="U55" s="155" t="n">
        <f aca="false">V55/98*100/0.1746</f>
        <v>0</v>
      </c>
      <c r="V55" s="156" t="n">
        <f aca="false">октябрь!E56</f>
        <v>0</v>
      </c>
      <c r="W55" s="155" t="n">
        <f aca="false">X55/98*100/0.1746</f>
        <v>0</v>
      </c>
      <c r="X55" s="156" t="n">
        <f aca="false">ноябрь!E59</f>
        <v>0</v>
      </c>
      <c r="Y55" s="155" t="n">
        <f aca="false">Z55/98*100/0.1746</f>
        <v>0</v>
      </c>
      <c r="Z55" s="156" t="n">
        <f aca="false">декабрь!E56</f>
        <v>0</v>
      </c>
      <c r="AA55" s="158" t="n">
        <f aca="false">C55+E55+G55+I55+K55+M55+O55+Q55+S55+U55+W55+Y55</f>
        <v>0</v>
      </c>
      <c r="AB55" s="159" t="n">
        <f aca="false">D55+F55+H55+J55+L55+N55+P55+R55+T55+V55+X55+Z55</f>
        <v>0</v>
      </c>
      <c r="AC55" s="185" t="n">
        <f aca="false">AC54+1</f>
        <v>47</v>
      </c>
      <c r="AD55" s="175"/>
      <c r="AE55" s="176"/>
      <c r="AF55" s="176"/>
      <c r="AG55" s="177"/>
      <c r="AH55" s="178"/>
      <c r="AI55" s="179" t="n">
        <f aca="false">AA55</f>
        <v>0</v>
      </c>
      <c r="AJ55" s="180" t="n">
        <f aca="false">SUM(AE55:AI55)</f>
        <v>0</v>
      </c>
      <c r="AK55" s="191"/>
      <c r="AL55" s="191"/>
      <c r="AM55" s="181" t="n">
        <f aca="false">AL55+AA55+AR55</f>
        <v>0</v>
      </c>
      <c r="AN55" s="182" t="n">
        <f aca="false">AK55-AM55</f>
        <v>0</v>
      </c>
      <c r="AO55" s="183" t="n">
        <f aca="false">AN55*0.1746</f>
        <v>0</v>
      </c>
      <c r="AP55" s="184"/>
      <c r="AR55" s="170" t="n">
        <f aca="false">AS55-AS55*0.1433/0.1746</f>
        <v>0</v>
      </c>
      <c r="AS55" s="170"/>
      <c r="AT55" s="185" t="n">
        <f aca="false">AT54+1</f>
        <v>47</v>
      </c>
      <c r="AU55" s="172" t="n">
        <f aca="false">AB55*100/98*2%+AB55*100/98*0.8%</f>
        <v>0</v>
      </c>
      <c r="AV55" s="112"/>
      <c r="AW55" s="173" t="n">
        <f aca="false">июль!H56</f>
        <v>0</v>
      </c>
    </row>
    <row r="56" customFormat="false" ht="10.15" hidden="false" customHeight="true" outlineLevel="0" collapsed="false">
      <c r="A56" s="153" t="n">
        <f aca="false">A55+1</f>
        <v>49</v>
      </c>
      <c r="B56" s="154"/>
      <c r="C56" s="155" t="n">
        <f aca="false">D56/98*100/0.15239</f>
        <v>0</v>
      </c>
      <c r="D56" s="156" t="n">
        <f aca="false">январь!E57</f>
        <v>0</v>
      </c>
      <c r="E56" s="155" t="n">
        <f aca="false">F56/98*100/0.1746</f>
        <v>0</v>
      </c>
      <c r="F56" s="156" t="n">
        <f aca="false">февраль!E57</f>
        <v>0</v>
      </c>
      <c r="G56" s="155" t="n">
        <f aca="false">H56/98*100/0.1746</f>
        <v>0</v>
      </c>
      <c r="H56" s="156" t="n">
        <f aca="false">март!E57</f>
        <v>0</v>
      </c>
      <c r="I56" s="155" t="n">
        <f aca="false">J56/98*100/0.1746</f>
        <v>0</v>
      </c>
      <c r="J56" s="156" t="n">
        <f aca="false">апрель!E57</f>
        <v>0</v>
      </c>
      <c r="K56" s="155" t="n">
        <f aca="false">L56/98*100/0.1746</f>
        <v>0</v>
      </c>
      <c r="L56" s="156" t="n">
        <f aca="false">май!E57</f>
        <v>0</v>
      </c>
      <c r="M56" s="155" t="n">
        <f aca="false">N56/98*100/0.1746</f>
        <v>0</v>
      </c>
      <c r="N56" s="156" t="n">
        <f aca="false">июнь!E57</f>
        <v>0</v>
      </c>
      <c r="O56" s="155" t="n">
        <f aca="false">P56/98*100/0.1746</f>
        <v>0</v>
      </c>
      <c r="P56" s="156" t="n">
        <f aca="false">июль!E57</f>
        <v>0</v>
      </c>
      <c r="Q56" s="155" t="n">
        <f aca="false">R56/98*100/0.1746</f>
        <v>0</v>
      </c>
      <c r="R56" s="156" t="n">
        <f aca="false">август!E57</f>
        <v>0</v>
      </c>
      <c r="S56" s="155" t="n">
        <f aca="false">T56/98*100/0.1746</f>
        <v>0</v>
      </c>
      <c r="T56" s="156" t="n">
        <f aca="false">сентябрь!E57</f>
        <v>0</v>
      </c>
      <c r="U56" s="155" t="n">
        <f aca="false">V56/98*100/0.1746</f>
        <v>0</v>
      </c>
      <c r="V56" s="156" t="n">
        <f aca="false">октябрь!E57</f>
        <v>0</v>
      </c>
      <c r="W56" s="155" t="n">
        <f aca="false">X56/98*100/0.1746</f>
        <v>0</v>
      </c>
      <c r="X56" s="156" t="n">
        <f aca="false">ноябрь!E60</f>
        <v>0</v>
      </c>
      <c r="Y56" s="155" t="n">
        <f aca="false">Z56/98*100/0.1746</f>
        <v>0</v>
      </c>
      <c r="Z56" s="156" t="n">
        <f aca="false">декабрь!E57</f>
        <v>0</v>
      </c>
      <c r="AA56" s="158" t="n">
        <f aca="false">C56+E56+G56+I56+K56+M56+O56+Q56+S56+U56+W56+Y56</f>
        <v>0</v>
      </c>
      <c r="AB56" s="159" t="n">
        <f aca="false">D56+F56+H56+J56+L56+N56+P56+R56+T56+V56+X56+Z56</f>
        <v>0</v>
      </c>
      <c r="AC56" s="185" t="n">
        <f aca="false">AC55+1</f>
        <v>48</v>
      </c>
      <c r="AD56" s="175"/>
      <c r="AE56" s="176"/>
      <c r="AF56" s="176"/>
      <c r="AG56" s="177"/>
      <c r="AH56" s="178"/>
      <c r="AI56" s="179" t="n">
        <f aca="false">AA56</f>
        <v>0</v>
      </c>
      <c r="AJ56" s="180" t="n">
        <f aca="false">SUM(AE56:AI56)</f>
        <v>0</v>
      </c>
      <c r="AK56" s="191"/>
      <c r="AL56" s="191"/>
      <c r="AM56" s="181" t="n">
        <f aca="false">AL56+AA56+AR56</f>
        <v>0</v>
      </c>
      <c r="AN56" s="182" t="n">
        <f aca="false">AK56-AM56</f>
        <v>0</v>
      </c>
      <c r="AO56" s="183" t="n">
        <f aca="false">AN56*0.1746</f>
        <v>0</v>
      </c>
      <c r="AP56" s="184"/>
      <c r="AR56" s="170" t="n">
        <f aca="false">AS56-AS56*0.1433/0.1746</f>
        <v>0</v>
      </c>
      <c r="AS56" s="170"/>
      <c r="AT56" s="185" t="n">
        <f aca="false">AT55+1</f>
        <v>48</v>
      </c>
      <c r="AU56" s="172" t="n">
        <f aca="false">AB56*100/98*2%+AB56*100/98*0.8%</f>
        <v>0</v>
      </c>
      <c r="AV56" s="112"/>
      <c r="AW56" s="173" t="n">
        <f aca="false">июль!H57</f>
        <v>0</v>
      </c>
    </row>
    <row r="57" customFormat="false" ht="10.9" hidden="false" customHeight="true" outlineLevel="0" collapsed="false">
      <c r="A57" s="153" t="n">
        <f aca="false">A56+1</f>
        <v>50</v>
      </c>
      <c r="B57" s="154"/>
      <c r="C57" s="155" t="n">
        <f aca="false">D57/98*100/0.15239</f>
        <v>0</v>
      </c>
      <c r="D57" s="156" t="n">
        <f aca="false">январь!E58</f>
        <v>0</v>
      </c>
      <c r="E57" s="155" t="n">
        <f aca="false">F57/98*100/0.1746</f>
        <v>0</v>
      </c>
      <c r="F57" s="156" t="n">
        <f aca="false">февраль!E58</f>
        <v>0</v>
      </c>
      <c r="G57" s="155" t="n">
        <f aca="false">H57/98*100/0.1746</f>
        <v>0</v>
      </c>
      <c r="H57" s="156" t="n">
        <f aca="false">март!E58</f>
        <v>0</v>
      </c>
      <c r="I57" s="155" t="n">
        <f aca="false">J57/98*100/0.1746</f>
        <v>0</v>
      </c>
      <c r="J57" s="156" t="n">
        <f aca="false">апрель!E58</f>
        <v>0</v>
      </c>
      <c r="K57" s="155" t="n">
        <f aca="false">L57/98*100/0.1746</f>
        <v>0</v>
      </c>
      <c r="L57" s="156" t="n">
        <f aca="false">май!E58</f>
        <v>0</v>
      </c>
      <c r="M57" s="155" t="n">
        <f aca="false">N57/98*100/0.1746</f>
        <v>0</v>
      </c>
      <c r="N57" s="156" t="n">
        <f aca="false">июнь!E58</f>
        <v>0</v>
      </c>
      <c r="O57" s="155" t="n">
        <f aca="false">P57/98*100/0.1746</f>
        <v>0</v>
      </c>
      <c r="P57" s="156" t="n">
        <f aca="false">июль!E58</f>
        <v>0</v>
      </c>
      <c r="Q57" s="155" t="n">
        <f aca="false">R57/98*100/0.1746</f>
        <v>0</v>
      </c>
      <c r="R57" s="156" t="n">
        <f aca="false">август!E58</f>
        <v>0</v>
      </c>
      <c r="S57" s="155" t="n">
        <f aca="false">T57/98*100/0.1746</f>
        <v>0</v>
      </c>
      <c r="T57" s="156" t="n">
        <f aca="false">сентябрь!E58</f>
        <v>0</v>
      </c>
      <c r="U57" s="155" t="n">
        <f aca="false">V57/98*100/0.1746</f>
        <v>0</v>
      </c>
      <c r="V57" s="156" t="n">
        <f aca="false">октябрь!E58</f>
        <v>0</v>
      </c>
      <c r="W57" s="155" t="n">
        <f aca="false">X57/98*100/0.1746</f>
        <v>0</v>
      </c>
      <c r="X57" s="156" t="n">
        <f aca="false">ноябрь!E61</f>
        <v>0</v>
      </c>
      <c r="Y57" s="155" t="n">
        <f aca="false">Z57/98*100/0.1746</f>
        <v>0</v>
      </c>
      <c r="Z57" s="156" t="n">
        <f aca="false">декабрь!E58</f>
        <v>0</v>
      </c>
      <c r="AA57" s="158" t="n">
        <f aca="false">C57+E57+G57+I57+K57+M57+O57+Q57+S57+U57+W57+Y57</f>
        <v>0</v>
      </c>
      <c r="AB57" s="159" t="n">
        <f aca="false">D57+F57+H57+J57+L57+N57+P57+R57+T57+V57+X57+Z57</f>
        <v>0</v>
      </c>
      <c r="AC57" s="185" t="n">
        <f aca="false">AC56+1</f>
        <v>49</v>
      </c>
      <c r="AD57" s="175"/>
      <c r="AE57" s="176"/>
      <c r="AF57" s="176"/>
      <c r="AG57" s="177"/>
      <c r="AH57" s="178"/>
      <c r="AI57" s="179" t="n">
        <f aca="false">AA57</f>
        <v>0</v>
      </c>
      <c r="AJ57" s="180" t="n">
        <f aca="false">SUM(AE57:AI57)</f>
        <v>0</v>
      </c>
      <c r="AK57" s="191"/>
      <c r="AL57" s="191"/>
      <c r="AM57" s="181" t="n">
        <f aca="false">AL57+AA57+AR57</f>
        <v>0</v>
      </c>
      <c r="AN57" s="182" t="n">
        <f aca="false">AK57-AM57</f>
        <v>0</v>
      </c>
      <c r="AO57" s="183" t="n">
        <f aca="false">AN57*0.1746</f>
        <v>0</v>
      </c>
      <c r="AP57" s="184"/>
      <c r="AR57" s="170" t="n">
        <f aca="false">AS57-AS57*0.1433/0.1746</f>
        <v>0</v>
      </c>
      <c r="AS57" s="170"/>
      <c r="AT57" s="185" t="n">
        <f aca="false">AT56+1</f>
        <v>49</v>
      </c>
      <c r="AU57" s="172" t="n">
        <f aca="false">AB57*100/98*2%+AB57*100/98*0.8%</f>
        <v>0</v>
      </c>
      <c r="AV57" s="112"/>
      <c r="AW57" s="173" t="n">
        <f aca="false">июль!H58</f>
        <v>0</v>
      </c>
    </row>
    <row r="58" customFormat="false" ht="10.9" hidden="false" customHeight="true" outlineLevel="0" collapsed="false">
      <c r="A58" s="153" t="n">
        <f aca="false">A57+1</f>
        <v>51</v>
      </c>
      <c r="B58" s="154"/>
      <c r="C58" s="155" t="n">
        <f aca="false">D58/98*100/0.15239</f>
        <v>0</v>
      </c>
      <c r="D58" s="156" t="n">
        <f aca="false">январь!E59</f>
        <v>0</v>
      </c>
      <c r="E58" s="155" t="n">
        <f aca="false">F58/98*100/0.1746</f>
        <v>0</v>
      </c>
      <c r="F58" s="156" t="n">
        <f aca="false">февраль!E59</f>
        <v>0</v>
      </c>
      <c r="G58" s="155" t="n">
        <f aca="false">H58/98*100/0.1746</f>
        <v>0</v>
      </c>
      <c r="H58" s="156" t="n">
        <f aca="false">март!E59</f>
        <v>0</v>
      </c>
      <c r="I58" s="155" t="n">
        <f aca="false">J58/98*100/0.1746</f>
        <v>0</v>
      </c>
      <c r="J58" s="156" t="n">
        <f aca="false">апрель!E59</f>
        <v>0</v>
      </c>
      <c r="K58" s="155" t="n">
        <f aca="false">L58/98*100/0.1746</f>
        <v>0</v>
      </c>
      <c r="L58" s="156" t="n">
        <f aca="false">май!E59</f>
        <v>0</v>
      </c>
      <c r="M58" s="155" t="n">
        <f aca="false">N58/98*100/0.1746</f>
        <v>0</v>
      </c>
      <c r="N58" s="156" t="n">
        <f aca="false">июнь!E59</f>
        <v>0</v>
      </c>
      <c r="O58" s="155" t="n">
        <f aca="false">P58/98*100/0.1746</f>
        <v>0</v>
      </c>
      <c r="P58" s="156" t="n">
        <f aca="false">июль!E59</f>
        <v>0</v>
      </c>
      <c r="Q58" s="155" t="n">
        <f aca="false">R58/98*100/0.1746</f>
        <v>0</v>
      </c>
      <c r="R58" s="156" t="n">
        <f aca="false">август!E59</f>
        <v>0</v>
      </c>
      <c r="S58" s="155" t="n">
        <f aca="false">T58/98*100/0.1746</f>
        <v>0</v>
      </c>
      <c r="T58" s="156" t="n">
        <f aca="false">сентябрь!E59</f>
        <v>0</v>
      </c>
      <c r="U58" s="155" t="n">
        <f aca="false">V58/98*100/0.1746</f>
        <v>0</v>
      </c>
      <c r="V58" s="156" t="n">
        <f aca="false">октябрь!E59</f>
        <v>0</v>
      </c>
      <c r="W58" s="155" t="n">
        <f aca="false">X58/98*100/0.1746</f>
        <v>0</v>
      </c>
      <c r="X58" s="156" t="n">
        <f aca="false">ноябрь!E62</f>
        <v>0</v>
      </c>
      <c r="Y58" s="155" t="n">
        <f aca="false">Z58/98*100/0.1746</f>
        <v>0</v>
      </c>
      <c r="Z58" s="156" t="n">
        <f aca="false">декабрь!E59</f>
        <v>0</v>
      </c>
      <c r="AA58" s="158" t="n">
        <f aca="false">C58+E58+G58+I58+K58+M58+O58+Q58+S58+U58+W58+Y58</f>
        <v>0</v>
      </c>
      <c r="AB58" s="159" t="n">
        <f aca="false">D58+F58+H58+J58+L58+N58+P58+R58+T58+V58+X58+Z58</f>
        <v>0</v>
      </c>
      <c r="AC58" s="185" t="n">
        <f aca="false">AC57+1</f>
        <v>50</v>
      </c>
      <c r="AD58" s="175"/>
      <c r="AE58" s="176"/>
      <c r="AF58" s="176"/>
      <c r="AG58" s="177"/>
      <c r="AH58" s="178"/>
      <c r="AI58" s="179" t="n">
        <f aca="false">AA58</f>
        <v>0</v>
      </c>
      <c r="AJ58" s="180" t="n">
        <f aca="false">SUM(AE58:AI58)</f>
        <v>0</v>
      </c>
      <c r="AK58" s="191"/>
      <c r="AL58" s="191"/>
      <c r="AM58" s="181" t="n">
        <f aca="false">AL58+AA58+AR58</f>
        <v>0</v>
      </c>
      <c r="AN58" s="182" t="n">
        <f aca="false">AK58-AM58</f>
        <v>0</v>
      </c>
      <c r="AO58" s="183" t="n">
        <f aca="false">AN58*0.1746</f>
        <v>0</v>
      </c>
      <c r="AP58" s="184"/>
      <c r="AQ58" s="220"/>
      <c r="AR58" s="170" t="n">
        <f aca="false">AS58-AS58*0.1433/0.1746</f>
        <v>0</v>
      </c>
      <c r="AS58" s="170"/>
      <c r="AT58" s="185" t="n">
        <f aca="false">AT57+1</f>
        <v>50</v>
      </c>
      <c r="AU58" s="172" t="n">
        <f aca="false">AB58*100/98*2%+AB58*100/98*0.8%</f>
        <v>0</v>
      </c>
      <c r="AV58" s="112"/>
      <c r="AW58" s="173" t="n">
        <f aca="false">июль!H59</f>
        <v>0</v>
      </c>
    </row>
    <row r="59" customFormat="false" ht="10.9" hidden="false" customHeight="true" outlineLevel="0" collapsed="false">
      <c r="A59" s="153" t="n">
        <f aca="false">A58+1</f>
        <v>52</v>
      </c>
      <c r="B59" s="154"/>
      <c r="C59" s="155" t="n">
        <f aca="false">D59/98*100/0.15239</f>
        <v>0</v>
      </c>
      <c r="D59" s="156" t="n">
        <f aca="false">январь!E60</f>
        <v>0</v>
      </c>
      <c r="E59" s="155" t="n">
        <f aca="false">F59/98*100/0.1746</f>
        <v>0</v>
      </c>
      <c r="F59" s="156" t="n">
        <f aca="false">февраль!E60</f>
        <v>0</v>
      </c>
      <c r="G59" s="155" t="n">
        <f aca="false">H59/98*100/0.1746</f>
        <v>0</v>
      </c>
      <c r="H59" s="156" t="n">
        <f aca="false">март!E60</f>
        <v>0</v>
      </c>
      <c r="I59" s="155" t="n">
        <f aca="false">J59/98*100/0.1746</f>
        <v>0</v>
      </c>
      <c r="J59" s="156" t="n">
        <f aca="false">апрель!E60</f>
        <v>0</v>
      </c>
      <c r="K59" s="155" t="n">
        <f aca="false">L59/98*100/0.1746</f>
        <v>0</v>
      </c>
      <c r="L59" s="156" t="n">
        <f aca="false">май!E60</f>
        <v>0</v>
      </c>
      <c r="M59" s="155" t="n">
        <f aca="false">N59/98*100/0.1746</f>
        <v>0</v>
      </c>
      <c r="N59" s="156" t="n">
        <f aca="false">июнь!E60</f>
        <v>0</v>
      </c>
      <c r="O59" s="155" t="n">
        <f aca="false">P59/98*100/0.1746</f>
        <v>0</v>
      </c>
      <c r="P59" s="156" t="n">
        <f aca="false">июль!E60</f>
        <v>0</v>
      </c>
      <c r="Q59" s="155" t="n">
        <f aca="false">R59/98*100/0.1746</f>
        <v>0</v>
      </c>
      <c r="R59" s="156" t="n">
        <f aca="false">август!E60</f>
        <v>0</v>
      </c>
      <c r="S59" s="155" t="n">
        <f aca="false">T59/98*100/0.1746</f>
        <v>0</v>
      </c>
      <c r="T59" s="156" t="n">
        <f aca="false">сентябрь!E60</f>
        <v>0</v>
      </c>
      <c r="U59" s="155" t="n">
        <f aca="false">V59/98*100/0.1746</f>
        <v>0</v>
      </c>
      <c r="V59" s="156" t="n">
        <f aca="false">октябрь!E60</f>
        <v>0</v>
      </c>
      <c r="W59" s="155" t="n">
        <f aca="false">X59/98*100/0.1746</f>
        <v>0</v>
      </c>
      <c r="X59" s="156" t="n">
        <f aca="false">ноябрь!E63</f>
        <v>0</v>
      </c>
      <c r="Y59" s="155" t="n">
        <f aca="false">Z59/98*100/0.1746</f>
        <v>0</v>
      </c>
      <c r="Z59" s="156" t="n">
        <f aca="false">декабрь!E60</f>
        <v>0</v>
      </c>
      <c r="AA59" s="158" t="n">
        <f aca="false">C59+E59+G59+I59+K59+M59+O59+Q59+S59+U59+W59+Y59</f>
        <v>0</v>
      </c>
      <c r="AB59" s="159" t="n">
        <f aca="false">D59+F59+H59+J59+L59+N59+P59+R59+T59+V59+X59+Z59</f>
        <v>0</v>
      </c>
      <c r="AC59" s="185" t="n">
        <f aca="false">AC58+1</f>
        <v>51</v>
      </c>
      <c r="AD59" s="175"/>
      <c r="AE59" s="176"/>
      <c r="AF59" s="176"/>
      <c r="AG59" s="177"/>
      <c r="AH59" s="178"/>
      <c r="AI59" s="179" t="n">
        <f aca="false">AA59</f>
        <v>0</v>
      </c>
      <c r="AJ59" s="180" t="n">
        <f aca="false">SUM(AE59:AI59)</f>
        <v>0</v>
      </c>
      <c r="AK59" s="191"/>
      <c r="AL59" s="191"/>
      <c r="AM59" s="181" t="n">
        <f aca="false">AL59+AA59+AR59</f>
        <v>0</v>
      </c>
      <c r="AN59" s="182" t="n">
        <f aca="false">AK59-AM59</f>
        <v>0</v>
      </c>
      <c r="AO59" s="183" t="n">
        <f aca="false">AN59*0.1746</f>
        <v>0</v>
      </c>
      <c r="AP59" s="184"/>
      <c r="AR59" s="170" t="n">
        <f aca="false">AS59-AS59*0.1433/0.1746</f>
        <v>0</v>
      </c>
      <c r="AS59" s="170"/>
      <c r="AT59" s="185" t="n">
        <f aca="false">AT58+1</f>
        <v>51</v>
      </c>
      <c r="AU59" s="172" t="n">
        <f aca="false">AB59*100/98*2%+AB59*100/98*0.8%</f>
        <v>0</v>
      </c>
      <c r="AV59" s="112"/>
      <c r="AW59" s="173" t="n">
        <f aca="false">июль!H60</f>
        <v>0</v>
      </c>
    </row>
    <row r="60" customFormat="false" ht="12" hidden="false" customHeight="true" outlineLevel="0" collapsed="false">
      <c r="A60" s="153" t="n">
        <f aca="false">A59+1</f>
        <v>53</v>
      </c>
      <c r="B60" s="154"/>
      <c r="C60" s="155" t="n">
        <f aca="false">D60/98*100/0.15239</f>
        <v>0</v>
      </c>
      <c r="D60" s="156" t="n">
        <f aca="false">январь!E61</f>
        <v>0</v>
      </c>
      <c r="E60" s="155" t="n">
        <f aca="false">F60/98*100/0.1746</f>
        <v>0</v>
      </c>
      <c r="F60" s="156" t="n">
        <f aca="false">февраль!E61</f>
        <v>0</v>
      </c>
      <c r="G60" s="155" t="n">
        <f aca="false">H60/98*100/0.1746</f>
        <v>0</v>
      </c>
      <c r="H60" s="156" t="n">
        <f aca="false">март!E61</f>
        <v>0</v>
      </c>
      <c r="I60" s="155" t="n">
        <f aca="false">J60/98*100/0.1746</f>
        <v>0</v>
      </c>
      <c r="J60" s="156" t="n">
        <f aca="false">апрель!E61</f>
        <v>0</v>
      </c>
      <c r="K60" s="155" t="n">
        <f aca="false">L60/98*100/0.1746</f>
        <v>0</v>
      </c>
      <c r="L60" s="156" t="n">
        <f aca="false">май!E61</f>
        <v>0</v>
      </c>
      <c r="M60" s="155" t="n">
        <f aca="false">N60/98*100/0.1746</f>
        <v>0</v>
      </c>
      <c r="N60" s="156" t="n">
        <f aca="false">июнь!E61</f>
        <v>0</v>
      </c>
      <c r="O60" s="155" t="n">
        <f aca="false">P60/98*100/0.1746</f>
        <v>0</v>
      </c>
      <c r="P60" s="156" t="n">
        <f aca="false">июль!E61</f>
        <v>0</v>
      </c>
      <c r="Q60" s="155" t="n">
        <f aca="false">R60/98*100/0.1746</f>
        <v>0</v>
      </c>
      <c r="R60" s="156" t="n">
        <f aca="false">август!E61</f>
        <v>0</v>
      </c>
      <c r="S60" s="155" t="n">
        <f aca="false">T60/98*100/0.1746</f>
        <v>0</v>
      </c>
      <c r="T60" s="156" t="n">
        <f aca="false">сентябрь!E61</f>
        <v>0</v>
      </c>
      <c r="U60" s="155" t="n">
        <f aca="false">V60/98*100/0.1746</f>
        <v>0</v>
      </c>
      <c r="V60" s="156" t="n">
        <f aca="false">октябрь!E61</f>
        <v>0</v>
      </c>
      <c r="W60" s="155" t="n">
        <f aca="false">X60/98*100/0.1746</f>
        <v>0</v>
      </c>
      <c r="X60" s="156" t="n">
        <f aca="false">ноябрь!E64</f>
        <v>0</v>
      </c>
      <c r="Y60" s="155" t="n">
        <f aca="false">Z60/98*100/0.1746</f>
        <v>0</v>
      </c>
      <c r="Z60" s="156" t="n">
        <f aca="false">декабрь!E61</f>
        <v>0</v>
      </c>
      <c r="AA60" s="158" t="n">
        <f aca="false">C60+E60+G60+I60+K60+M60+O60+Q60+S60+U60+W60+Y60</f>
        <v>0</v>
      </c>
      <c r="AB60" s="159" t="n">
        <f aca="false">D60+F60+H60+J60+L60+N60+P60+R60+T60+V60+X60+Z60</f>
        <v>0</v>
      </c>
      <c r="AC60" s="185" t="n">
        <f aca="false">AC59+1</f>
        <v>52</v>
      </c>
      <c r="AD60" s="175"/>
      <c r="AE60" s="176"/>
      <c r="AF60" s="176"/>
      <c r="AG60" s="177"/>
      <c r="AH60" s="178"/>
      <c r="AI60" s="179" t="n">
        <f aca="false">AA60</f>
        <v>0</v>
      </c>
      <c r="AJ60" s="180" t="n">
        <f aca="false">SUM(AE60:AI60)</f>
        <v>0</v>
      </c>
      <c r="AK60" s="181"/>
      <c r="AL60" s="181"/>
      <c r="AM60" s="181" t="n">
        <f aca="false">AL60+AA60+AR60</f>
        <v>0</v>
      </c>
      <c r="AN60" s="182" t="n">
        <f aca="false">AK60-AM60</f>
        <v>0</v>
      </c>
      <c r="AO60" s="183" t="n">
        <f aca="false">AN60*0.1746</f>
        <v>0</v>
      </c>
      <c r="AP60" s="184"/>
      <c r="AR60" s="170" t="n">
        <f aca="false">AS60-AS60*0.1433/0.1746</f>
        <v>0</v>
      </c>
      <c r="AS60" s="170"/>
      <c r="AT60" s="185" t="n">
        <f aca="false">AT59+1</f>
        <v>52</v>
      </c>
      <c r="AU60" s="172" t="n">
        <f aca="false">AB60*100/98*2%+AB60*100/98*0.8%</f>
        <v>0</v>
      </c>
      <c r="AV60" s="112"/>
      <c r="AW60" s="173" t="n">
        <f aca="false">июль!H61</f>
        <v>0</v>
      </c>
    </row>
    <row r="61" customFormat="false" ht="11.45" hidden="false" customHeight="true" outlineLevel="0" collapsed="false">
      <c r="A61" s="153" t="n">
        <f aca="false">A60+1</f>
        <v>54</v>
      </c>
      <c r="B61" s="154"/>
      <c r="C61" s="155" t="n">
        <f aca="false">D61/98*100/0.15239</f>
        <v>0</v>
      </c>
      <c r="D61" s="156" t="n">
        <f aca="false">январь!E62</f>
        <v>0</v>
      </c>
      <c r="E61" s="155" t="n">
        <f aca="false">F61/98*100/0.1746</f>
        <v>0</v>
      </c>
      <c r="F61" s="156" t="n">
        <f aca="false">февраль!E62</f>
        <v>0</v>
      </c>
      <c r="G61" s="155" t="n">
        <f aca="false">H61/98*100/0.1746</f>
        <v>0</v>
      </c>
      <c r="H61" s="156" t="n">
        <f aca="false">март!E62</f>
        <v>0</v>
      </c>
      <c r="I61" s="155" t="n">
        <f aca="false">J61/98*100/0.1746</f>
        <v>0</v>
      </c>
      <c r="J61" s="156" t="n">
        <f aca="false">апрель!E62</f>
        <v>0</v>
      </c>
      <c r="K61" s="155" t="n">
        <f aca="false">L61/98*100/0.1746</f>
        <v>0</v>
      </c>
      <c r="L61" s="156" t="n">
        <f aca="false">май!E62</f>
        <v>0</v>
      </c>
      <c r="M61" s="155" t="n">
        <f aca="false">N61/98*100/0.1746</f>
        <v>0</v>
      </c>
      <c r="N61" s="156" t="n">
        <f aca="false">июнь!E62</f>
        <v>0</v>
      </c>
      <c r="O61" s="155" t="n">
        <f aca="false">P61/98*100/0.1746</f>
        <v>0</v>
      </c>
      <c r="P61" s="156" t="n">
        <f aca="false">июль!E62</f>
        <v>0</v>
      </c>
      <c r="Q61" s="155" t="n">
        <f aca="false">R61/98*100/0.1746</f>
        <v>0</v>
      </c>
      <c r="R61" s="156" t="n">
        <f aca="false">август!E62</f>
        <v>0</v>
      </c>
      <c r="S61" s="155" t="n">
        <f aca="false">T61/98*100/0.1746</f>
        <v>0</v>
      </c>
      <c r="T61" s="156" t="n">
        <f aca="false">сентябрь!E62</f>
        <v>0</v>
      </c>
      <c r="U61" s="155" t="n">
        <f aca="false">V61/98*100/0.1746</f>
        <v>0</v>
      </c>
      <c r="V61" s="156" t="n">
        <f aca="false">октябрь!E62</f>
        <v>0</v>
      </c>
      <c r="W61" s="155" t="n">
        <f aca="false">X61/98*100/0.1746</f>
        <v>0</v>
      </c>
      <c r="X61" s="156" t="n">
        <f aca="false">ноябрь!E65</f>
        <v>0</v>
      </c>
      <c r="Y61" s="155" t="n">
        <f aca="false">Z61/98*100/0.1746</f>
        <v>0</v>
      </c>
      <c r="Z61" s="156" t="n">
        <f aca="false">декабрь!E62</f>
        <v>0</v>
      </c>
      <c r="AA61" s="158" t="n">
        <f aca="false">C61+E61+G61+I61+K61+M61+O61+Q61+S61+U61+W61+Y61</f>
        <v>0</v>
      </c>
      <c r="AB61" s="159" t="n">
        <f aca="false">D61+F61+H61+J61+L61+N61+P61+R61+T61+V61+X61+Z61</f>
        <v>0</v>
      </c>
      <c r="AC61" s="185" t="n">
        <f aca="false">AC60+1</f>
        <v>53</v>
      </c>
      <c r="AD61" s="175"/>
      <c r="AE61" s="176"/>
      <c r="AF61" s="176"/>
      <c r="AG61" s="177"/>
      <c r="AH61" s="178"/>
      <c r="AI61" s="179" t="n">
        <f aca="false">AA61</f>
        <v>0</v>
      </c>
      <c r="AJ61" s="180" t="n">
        <f aca="false">SUM(AE61:AI61)</f>
        <v>0</v>
      </c>
      <c r="AK61" s="181"/>
      <c r="AL61" s="181"/>
      <c r="AM61" s="181" t="n">
        <f aca="false">AL61+AA61+AR61</f>
        <v>0</v>
      </c>
      <c r="AN61" s="182" t="n">
        <f aca="false">AK61-AM61</f>
        <v>0</v>
      </c>
      <c r="AO61" s="183" t="n">
        <f aca="false">AN61*0.1746</f>
        <v>0</v>
      </c>
      <c r="AP61" s="184"/>
      <c r="AR61" s="170" t="n">
        <f aca="false">AS61-AS61*0.1433/0.1746</f>
        <v>0</v>
      </c>
      <c r="AS61" s="170"/>
      <c r="AT61" s="185" t="n">
        <f aca="false">AT60+1</f>
        <v>53</v>
      </c>
      <c r="AU61" s="172" t="n">
        <f aca="false">AB61*100/98*2%+AB61*100/98*0.8%</f>
        <v>0</v>
      </c>
      <c r="AV61" s="112"/>
      <c r="AW61" s="173" t="n">
        <f aca="false">июль!H62</f>
        <v>0</v>
      </c>
    </row>
    <row r="62" customFormat="false" ht="10.9" hidden="false" customHeight="true" outlineLevel="0" collapsed="false">
      <c r="A62" s="153" t="n">
        <f aca="false">A61+1</f>
        <v>55</v>
      </c>
      <c r="B62" s="154"/>
      <c r="C62" s="155" t="n">
        <f aca="false">D62/98*100/0.15239</f>
        <v>0</v>
      </c>
      <c r="D62" s="156" t="n">
        <f aca="false">январь!E63</f>
        <v>0</v>
      </c>
      <c r="E62" s="155" t="n">
        <f aca="false">F62/98*100/0.1746</f>
        <v>0</v>
      </c>
      <c r="F62" s="156" t="n">
        <f aca="false">февраль!E63</f>
        <v>0</v>
      </c>
      <c r="G62" s="155" t="n">
        <f aca="false">H62/98*100/0.1746</f>
        <v>0</v>
      </c>
      <c r="H62" s="156" t="n">
        <f aca="false">март!E63</f>
        <v>0</v>
      </c>
      <c r="I62" s="155" t="n">
        <f aca="false">J62/98*100/0.1746</f>
        <v>0</v>
      </c>
      <c r="J62" s="156" t="n">
        <f aca="false">апрель!E63</f>
        <v>0</v>
      </c>
      <c r="K62" s="155" t="n">
        <f aca="false">L62/98*100/0.1746</f>
        <v>0</v>
      </c>
      <c r="L62" s="217" t="n">
        <f aca="false">май!E63</f>
        <v>0</v>
      </c>
      <c r="M62" s="155" t="n">
        <f aca="false">N62/98*100/0.1746</f>
        <v>0</v>
      </c>
      <c r="N62" s="156" t="n">
        <f aca="false">июнь!E63</f>
        <v>0</v>
      </c>
      <c r="O62" s="155" t="n">
        <f aca="false">P62/98*100/0.1746</f>
        <v>0</v>
      </c>
      <c r="P62" s="156" t="n">
        <f aca="false">июль!E63</f>
        <v>0</v>
      </c>
      <c r="Q62" s="155" t="n">
        <f aca="false">R62/98*100/0.1746</f>
        <v>0</v>
      </c>
      <c r="R62" s="156" t="n">
        <f aca="false">август!E63</f>
        <v>0</v>
      </c>
      <c r="S62" s="155" t="n">
        <f aca="false">T62/98*100/0.1746</f>
        <v>0</v>
      </c>
      <c r="T62" s="156" t="n">
        <f aca="false">сентябрь!E63</f>
        <v>0</v>
      </c>
      <c r="U62" s="155" t="n">
        <f aca="false">V62/98*100/0.1746</f>
        <v>0</v>
      </c>
      <c r="V62" s="156" t="n">
        <f aca="false">октябрь!E63</f>
        <v>0</v>
      </c>
      <c r="W62" s="155" t="n">
        <f aca="false">X62/98*100/0.1746</f>
        <v>0</v>
      </c>
      <c r="X62" s="156" t="n">
        <f aca="false">ноябрь!E66</f>
        <v>0</v>
      </c>
      <c r="Y62" s="155" t="n">
        <f aca="false">Z62/98*100/0.1746</f>
        <v>0</v>
      </c>
      <c r="Z62" s="156" t="n">
        <f aca="false">декабрь!E63</f>
        <v>0</v>
      </c>
      <c r="AA62" s="158" t="n">
        <f aca="false">C62+E62+G62+I62+K62+M62+O62+Q62+S62+U62+W62+Y62</f>
        <v>0</v>
      </c>
      <c r="AB62" s="159" t="n">
        <f aca="false">D62+F62+H62+J62+L62+N62+P62+R62+T62+V62+X62+Z62</f>
        <v>0</v>
      </c>
      <c r="AC62" s="185" t="n">
        <f aca="false">AC61+1</f>
        <v>54</v>
      </c>
      <c r="AD62" s="175"/>
      <c r="AE62" s="176"/>
      <c r="AF62" s="176"/>
      <c r="AG62" s="177"/>
      <c r="AH62" s="178"/>
      <c r="AI62" s="179" t="n">
        <f aca="false">AA62</f>
        <v>0</v>
      </c>
      <c r="AJ62" s="180" t="n">
        <f aca="false">SUM(AE62:AI62)</f>
        <v>0</v>
      </c>
      <c r="AK62" s="191"/>
      <c r="AL62" s="191"/>
      <c r="AM62" s="181" t="n">
        <f aca="false">AL62+AA62</f>
        <v>0</v>
      </c>
      <c r="AN62" s="182" t="n">
        <f aca="false">AK62-AM62</f>
        <v>0</v>
      </c>
      <c r="AO62" s="183" t="n">
        <f aca="false">AN62*0.1746</f>
        <v>0</v>
      </c>
      <c r="AP62" s="184"/>
      <c r="AR62" s="170"/>
      <c r="AS62" s="170"/>
      <c r="AT62" s="185" t="n">
        <f aca="false">AT61+1</f>
        <v>54</v>
      </c>
      <c r="AU62" s="172" t="n">
        <f aca="false">AB62*100/98*2%+AB62*100/98*0.8%</f>
        <v>0</v>
      </c>
      <c r="AV62" s="112"/>
      <c r="AW62" s="173" t="n">
        <f aca="false">июль!H63</f>
        <v>0</v>
      </c>
    </row>
    <row r="63" customFormat="false" ht="10.9" hidden="false" customHeight="true" outlineLevel="0" collapsed="false">
      <c r="A63" s="153" t="n">
        <f aca="false">A62+1</f>
        <v>56</v>
      </c>
      <c r="B63" s="154"/>
      <c r="C63" s="155" t="n">
        <f aca="false">D63/98*100/0.15239</f>
        <v>0</v>
      </c>
      <c r="D63" s="156" t="n">
        <f aca="false">январь!E64</f>
        <v>0</v>
      </c>
      <c r="E63" s="155" t="n">
        <f aca="false">F63/98*100/0.1746</f>
        <v>0</v>
      </c>
      <c r="F63" s="156" t="n">
        <f aca="false">февраль!E64</f>
        <v>0</v>
      </c>
      <c r="G63" s="155" t="n">
        <f aca="false">H63/98*100/0.1746</f>
        <v>0</v>
      </c>
      <c r="H63" s="156" t="n">
        <f aca="false">март!E64</f>
        <v>0</v>
      </c>
      <c r="I63" s="155" t="n">
        <f aca="false">J63/98*100/0.1746</f>
        <v>0</v>
      </c>
      <c r="J63" s="156" t="n">
        <f aca="false">апрель!E64</f>
        <v>0</v>
      </c>
      <c r="K63" s="155" t="n">
        <f aca="false">L63/98*100/0.1746</f>
        <v>0</v>
      </c>
      <c r="L63" s="156" t="n">
        <f aca="false">май!E64</f>
        <v>0</v>
      </c>
      <c r="M63" s="155" t="n">
        <f aca="false">N63/98*100/0.1746</f>
        <v>0</v>
      </c>
      <c r="N63" s="156" t="n">
        <f aca="false">июнь!E64</f>
        <v>0</v>
      </c>
      <c r="O63" s="155" t="n">
        <f aca="false">P63/98*100/0.1746</f>
        <v>0</v>
      </c>
      <c r="P63" s="156" t="n">
        <f aca="false">июль!E64</f>
        <v>0</v>
      </c>
      <c r="Q63" s="155" t="n">
        <f aca="false">R63/98*100/0.1746</f>
        <v>0</v>
      </c>
      <c r="R63" s="156" t="n">
        <f aca="false">август!E64</f>
        <v>0</v>
      </c>
      <c r="S63" s="155" t="n">
        <f aca="false">T63/98*100/0.1746</f>
        <v>0</v>
      </c>
      <c r="T63" s="156" t="n">
        <f aca="false">сентябрь!E64</f>
        <v>0</v>
      </c>
      <c r="U63" s="155" t="n">
        <f aca="false">V63/98*100/0.1746</f>
        <v>0</v>
      </c>
      <c r="V63" s="156" t="n">
        <f aca="false">октябрь!E64</f>
        <v>0</v>
      </c>
      <c r="W63" s="155" t="n">
        <f aca="false">X63/98*100/0.1746</f>
        <v>0</v>
      </c>
      <c r="X63" s="156" t="n">
        <f aca="false">ноябрь!E67</f>
        <v>0</v>
      </c>
      <c r="Y63" s="155" t="n">
        <f aca="false">Z63/98*100/0.1746</f>
        <v>0</v>
      </c>
      <c r="Z63" s="156" t="n">
        <f aca="false">декабрь!E64</f>
        <v>0</v>
      </c>
      <c r="AA63" s="158" t="n">
        <f aca="false">C63+E63+G63+I63+K63+M63+O63+Q63+S63+U63+W63+Y63</f>
        <v>0</v>
      </c>
      <c r="AB63" s="159" t="n">
        <f aca="false">D63+F63+H63+J63+L63+N63+P63+R63+T63+V63+X63+Z63</f>
        <v>0</v>
      </c>
      <c r="AC63" s="174" t="n">
        <f aca="false">AC62+1</f>
        <v>55</v>
      </c>
      <c r="AD63" s="154"/>
      <c r="AE63" s="176"/>
      <c r="AF63" s="176"/>
      <c r="AG63" s="177"/>
      <c r="AH63" s="178"/>
      <c r="AI63" s="179" t="n">
        <f aca="false">AA63</f>
        <v>0</v>
      </c>
      <c r="AJ63" s="180" t="n">
        <f aca="false">SUM(AE63:AI63)</f>
        <v>0</v>
      </c>
      <c r="AK63" s="181"/>
      <c r="AL63" s="181"/>
      <c r="AM63" s="181" t="n">
        <f aca="false">AL63+AA63+AR63</f>
        <v>0</v>
      </c>
      <c r="AN63" s="182" t="n">
        <f aca="false">AK63-AM63</f>
        <v>0</v>
      </c>
      <c r="AO63" s="183" t="n">
        <f aca="false">AN63*0.1746</f>
        <v>0</v>
      </c>
      <c r="AP63" s="184"/>
      <c r="AR63" s="170" t="n">
        <f aca="false">AS63-AS63*0.1433/0.1746</f>
        <v>0</v>
      </c>
      <c r="AS63" s="170"/>
      <c r="AT63" s="174" t="n">
        <f aca="false">AT62+1</f>
        <v>55</v>
      </c>
      <c r="AU63" s="172" t="n">
        <f aca="false">AB63*100/98*2%+AB63*100/98*0.8%</f>
        <v>0</v>
      </c>
      <c r="AV63" s="112"/>
      <c r="AW63" s="173" t="n">
        <f aca="false">июль!H64</f>
        <v>0</v>
      </c>
    </row>
    <row r="64" customFormat="false" ht="12.75" hidden="false" customHeight="true" outlineLevel="0" collapsed="false">
      <c r="A64" s="153" t="n">
        <f aca="false">A63+1</f>
        <v>57</v>
      </c>
      <c r="B64" s="154"/>
      <c r="C64" s="155" t="n">
        <f aca="false">D64/98*100/0.15239</f>
        <v>0</v>
      </c>
      <c r="D64" s="156" t="n">
        <f aca="false">январь!E65</f>
        <v>0</v>
      </c>
      <c r="E64" s="155" t="n">
        <f aca="false">F64/98*100/0.1746</f>
        <v>0</v>
      </c>
      <c r="F64" s="156" t="n">
        <f aca="false">февраль!E65</f>
        <v>0</v>
      </c>
      <c r="G64" s="155" t="n">
        <f aca="false">H64/98*100/0.1746</f>
        <v>0</v>
      </c>
      <c r="H64" s="156" t="n">
        <f aca="false">март!E65</f>
        <v>0</v>
      </c>
      <c r="I64" s="155" t="n">
        <f aca="false">J64/98*100/0.1746</f>
        <v>0</v>
      </c>
      <c r="J64" s="156" t="n">
        <f aca="false">апрель!E65</f>
        <v>0</v>
      </c>
      <c r="K64" s="155" t="n">
        <f aca="false">L64/98*100/0.1746</f>
        <v>0</v>
      </c>
      <c r="L64" s="156" t="n">
        <f aca="false">май!E65</f>
        <v>0</v>
      </c>
      <c r="M64" s="155" t="n">
        <f aca="false">N64/98*100/0.1746</f>
        <v>0</v>
      </c>
      <c r="N64" s="156" t="n">
        <f aca="false">июнь!E65</f>
        <v>0</v>
      </c>
      <c r="O64" s="155" t="n">
        <f aca="false">P64/98*100/0.1746</f>
        <v>0</v>
      </c>
      <c r="P64" s="156" t="n">
        <f aca="false">июль!E65</f>
        <v>0</v>
      </c>
      <c r="Q64" s="155" t="n">
        <f aca="false">R64/98*100/0.1746</f>
        <v>0</v>
      </c>
      <c r="R64" s="156" t="n">
        <f aca="false">август!E65</f>
        <v>0</v>
      </c>
      <c r="S64" s="155" t="n">
        <f aca="false">T64/98*100/0.1746</f>
        <v>0</v>
      </c>
      <c r="T64" s="156" t="n">
        <f aca="false">сентябрь!E65</f>
        <v>0</v>
      </c>
      <c r="U64" s="155" t="n">
        <f aca="false">V64/98*100/0.1746</f>
        <v>0</v>
      </c>
      <c r="V64" s="156" t="n">
        <f aca="false">октябрь!E65</f>
        <v>0</v>
      </c>
      <c r="W64" s="155" t="n">
        <f aca="false">X64/98*100/0.1746</f>
        <v>0</v>
      </c>
      <c r="X64" s="156" t="n">
        <f aca="false">ноябрь!E68</f>
        <v>0</v>
      </c>
      <c r="Y64" s="155" t="n">
        <f aca="false">Z64/98*100/0.1746</f>
        <v>0</v>
      </c>
      <c r="Z64" s="156" t="n">
        <f aca="false">декабрь!E65</f>
        <v>0</v>
      </c>
      <c r="AA64" s="158" t="n">
        <f aca="false">C64+E64+G64+I64+K64+M64+O64+Q64+S64+U64+W64+Y64</f>
        <v>0</v>
      </c>
      <c r="AB64" s="159" t="n">
        <f aca="false">D64+F64+H64+J64+L64+N64+P64+R64+T64+V64+X64+Z64</f>
        <v>0</v>
      </c>
      <c r="AC64" s="185" t="n">
        <f aca="false">AC63+1</f>
        <v>56</v>
      </c>
      <c r="AD64" s="175"/>
      <c r="AE64" s="176"/>
      <c r="AF64" s="176"/>
      <c r="AG64" s="177"/>
      <c r="AH64" s="178"/>
      <c r="AI64" s="179" t="n">
        <f aca="false">AA64</f>
        <v>0</v>
      </c>
      <c r="AJ64" s="180" t="n">
        <f aca="false">SUM(AE64:AI64)</f>
        <v>0</v>
      </c>
      <c r="AK64" s="186"/>
      <c r="AL64" s="186"/>
      <c r="AM64" s="181" t="n">
        <f aca="false">AL64+AA64+AR64</f>
        <v>0</v>
      </c>
      <c r="AN64" s="187" t="n">
        <f aca="false">AK64-AM64</f>
        <v>0</v>
      </c>
      <c r="AO64" s="183" t="n">
        <f aca="false">AN64*0.1746</f>
        <v>0</v>
      </c>
      <c r="AP64" s="188"/>
      <c r="AR64" s="170" t="n">
        <f aca="false">AS64-AS64*0.1433/0.1746</f>
        <v>0</v>
      </c>
      <c r="AS64" s="170"/>
      <c r="AT64" s="185" t="n">
        <f aca="false">AT63+1</f>
        <v>56</v>
      </c>
      <c r="AU64" s="172" t="n">
        <f aca="false">AB64*100/98*2%+AB64*100/98*0.8%</f>
        <v>0</v>
      </c>
      <c r="AV64" s="112"/>
      <c r="AW64" s="173" t="n">
        <f aca="false">июль!H65</f>
        <v>0</v>
      </c>
    </row>
    <row r="65" customFormat="false" ht="11.25" hidden="false" customHeight="true" outlineLevel="0" collapsed="false">
      <c r="A65" s="153" t="n">
        <f aca="false">A64+1</f>
        <v>58</v>
      </c>
      <c r="B65" s="154"/>
      <c r="C65" s="155" t="n">
        <f aca="false">D65/98*100/0.15239</f>
        <v>0</v>
      </c>
      <c r="D65" s="156" t="n">
        <f aca="false">январь!E66</f>
        <v>0</v>
      </c>
      <c r="E65" s="155" t="n">
        <f aca="false">F65/98*100/0.1746</f>
        <v>0</v>
      </c>
      <c r="F65" s="156" t="n">
        <f aca="false">февраль!E66</f>
        <v>0</v>
      </c>
      <c r="G65" s="155" t="n">
        <f aca="false">H65/98*100/0.1746</f>
        <v>0</v>
      </c>
      <c r="H65" s="156" t="n">
        <f aca="false">март!E66</f>
        <v>0</v>
      </c>
      <c r="I65" s="155" t="n">
        <f aca="false">J65/98*100/0.1746</f>
        <v>0</v>
      </c>
      <c r="J65" s="156" t="n">
        <f aca="false">апрель!E66</f>
        <v>0</v>
      </c>
      <c r="K65" s="155" t="n">
        <f aca="false">L65/98*100/0.1746</f>
        <v>0</v>
      </c>
      <c r="L65" s="156" t="n">
        <f aca="false">май!E66</f>
        <v>0</v>
      </c>
      <c r="M65" s="155" t="n">
        <f aca="false">N65/98*100/0.1746</f>
        <v>0</v>
      </c>
      <c r="N65" s="156" t="n">
        <f aca="false">июнь!E66</f>
        <v>0</v>
      </c>
      <c r="O65" s="155" t="n">
        <f aca="false">P65/98*100/0.1746</f>
        <v>0</v>
      </c>
      <c r="P65" s="156" t="n">
        <f aca="false">июль!E66</f>
        <v>0</v>
      </c>
      <c r="Q65" s="155" t="n">
        <f aca="false">R65/98*100/0.1746</f>
        <v>0</v>
      </c>
      <c r="R65" s="156" t="n">
        <f aca="false">август!E66</f>
        <v>0</v>
      </c>
      <c r="S65" s="155" t="n">
        <f aca="false">T65/98*100/0.1746</f>
        <v>0</v>
      </c>
      <c r="T65" s="156" t="n">
        <f aca="false">сентябрь!E66</f>
        <v>0</v>
      </c>
      <c r="U65" s="155" t="n">
        <f aca="false">V65/98*100/0.1746</f>
        <v>0</v>
      </c>
      <c r="V65" s="156" t="n">
        <f aca="false">октябрь!E66</f>
        <v>0</v>
      </c>
      <c r="W65" s="155" t="n">
        <f aca="false">X65/98*100/0.1746</f>
        <v>0</v>
      </c>
      <c r="X65" s="156" t="n">
        <f aca="false">ноябрь!E69</f>
        <v>0</v>
      </c>
      <c r="Y65" s="155" t="n">
        <f aca="false">Z65/98*100/0.1746</f>
        <v>0</v>
      </c>
      <c r="Z65" s="156" t="n">
        <f aca="false">декабрь!E66</f>
        <v>0</v>
      </c>
      <c r="AA65" s="158" t="n">
        <f aca="false">C65+E65+G65+I65+K65+M65+O65+Q65+S65+U65+W65+Y65</f>
        <v>0</v>
      </c>
      <c r="AB65" s="159" t="n">
        <f aca="false">D65+F65+H65+J65+L65+N65+P65+R65+T65+V65+X65+Z65</f>
        <v>0</v>
      </c>
      <c r="AC65" s="185" t="n">
        <f aca="false">AC64+1</f>
        <v>57</v>
      </c>
      <c r="AD65" s="175"/>
      <c r="AE65" s="176"/>
      <c r="AF65" s="176"/>
      <c r="AG65" s="177"/>
      <c r="AH65" s="178"/>
      <c r="AI65" s="179" t="n">
        <f aca="false">AA65</f>
        <v>0</v>
      </c>
      <c r="AJ65" s="180" t="n">
        <f aca="false">SUM(AE65:AI65)</f>
        <v>0</v>
      </c>
      <c r="AK65" s="191"/>
      <c r="AL65" s="191"/>
      <c r="AM65" s="181" t="n">
        <f aca="false">AL65+AA65+AR65</f>
        <v>0</v>
      </c>
      <c r="AN65" s="182" t="n">
        <f aca="false">AK65-AM65</f>
        <v>0</v>
      </c>
      <c r="AO65" s="183" t="n">
        <f aca="false">AN65*0.1746</f>
        <v>0</v>
      </c>
      <c r="AP65" s="184"/>
      <c r="AR65" s="170" t="n">
        <f aca="false">AS65-AS65*0.1433/0.1746</f>
        <v>0</v>
      </c>
      <c r="AS65" s="170"/>
      <c r="AT65" s="185" t="n">
        <f aca="false">AT64+1</f>
        <v>57</v>
      </c>
      <c r="AU65" s="172" t="n">
        <f aca="false">AB65*100/98*2%+AB65*100/98*0.8%</f>
        <v>0</v>
      </c>
      <c r="AV65" s="112"/>
      <c r="AW65" s="173" t="n">
        <f aca="false">июль!H66</f>
        <v>0</v>
      </c>
    </row>
    <row r="66" customFormat="false" ht="10.5" hidden="false" customHeight="true" outlineLevel="0" collapsed="false">
      <c r="A66" s="153" t="n">
        <f aca="false">A65+1</f>
        <v>59</v>
      </c>
      <c r="B66" s="154"/>
      <c r="C66" s="155" t="n">
        <f aca="false">D66/98*100/0.15239</f>
        <v>0</v>
      </c>
      <c r="D66" s="156" t="n">
        <f aca="false">январь!E67</f>
        <v>0</v>
      </c>
      <c r="E66" s="155" t="n">
        <f aca="false">F66/98*100/0.1746</f>
        <v>0</v>
      </c>
      <c r="F66" s="156" t="n">
        <f aca="false">февраль!E67</f>
        <v>0</v>
      </c>
      <c r="G66" s="155" t="n">
        <f aca="false">H66/98*100/0.1746</f>
        <v>0</v>
      </c>
      <c r="H66" s="156" t="n">
        <f aca="false">март!E67</f>
        <v>0</v>
      </c>
      <c r="I66" s="155" t="n">
        <f aca="false">J66/98*100/0.1746</f>
        <v>0</v>
      </c>
      <c r="J66" s="156" t="n">
        <f aca="false">апрель!E67</f>
        <v>0</v>
      </c>
      <c r="K66" s="155" t="n">
        <f aca="false">L66/98*100/0.1746</f>
        <v>0</v>
      </c>
      <c r="L66" s="156" t="n">
        <f aca="false">май!E67</f>
        <v>0</v>
      </c>
      <c r="M66" s="155" t="n">
        <f aca="false">N66/98*100/0.1746</f>
        <v>0</v>
      </c>
      <c r="N66" s="156" t="n">
        <f aca="false">июнь!E67</f>
        <v>0</v>
      </c>
      <c r="O66" s="155" t="n">
        <f aca="false">P66/98*100/0.1746</f>
        <v>0</v>
      </c>
      <c r="P66" s="156" t="n">
        <f aca="false">июль!E67</f>
        <v>0</v>
      </c>
      <c r="Q66" s="155" t="n">
        <f aca="false">R66/98*100/0.1746</f>
        <v>0</v>
      </c>
      <c r="R66" s="156" t="n">
        <f aca="false">август!E67</f>
        <v>0</v>
      </c>
      <c r="S66" s="155" t="n">
        <f aca="false">T66/98*100/0.1746</f>
        <v>0</v>
      </c>
      <c r="T66" s="156" t="n">
        <f aca="false">сентябрь!E67</f>
        <v>0</v>
      </c>
      <c r="U66" s="155" t="n">
        <f aca="false">V66/98*100/0.1746</f>
        <v>0</v>
      </c>
      <c r="V66" s="156" t="n">
        <f aca="false">октябрь!E67</f>
        <v>0</v>
      </c>
      <c r="W66" s="155" t="n">
        <f aca="false">X66/98*100/0.1746</f>
        <v>0</v>
      </c>
      <c r="X66" s="156" t="n">
        <f aca="false">ноябрь!E70</f>
        <v>0</v>
      </c>
      <c r="Y66" s="155" t="n">
        <f aca="false">Z66/98*100/0.1746</f>
        <v>0</v>
      </c>
      <c r="Z66" s="156" t="n">
        <f aca="false">декабрь!E67</f>
        <v>0</v>
      </c>
      <c r="AA66" s="158" t="n">
        <f aca="false">C66+E66+G66+I66+K66+M66+O66+Q66+S66+U66+W66+Y66</f>
        <v>0</v>
      </c>
      <c r="AB66" s="159" t="n">
        <f aca="false">D66+F66+H66+J66+L66+N66+P66+R66+T66+V66+X66+Z66</f>
        <v>0</v>
      </c>
      <c r="AC66" s="201" t="n">
        <f aca="false">AC65+1</f>
        <v>58</v>
      </c>
      <c r="AD66" s="202"/>
      <c r="AE66" s="176"/>
      <c r="AF66" s="176"/>
      <c r="AG66" s="177"/>
      <c r="AH66" s="178"/>
      <c r="AI66" s="179" t="n">
        <f aca="false">AA66</f>
        <v>0</v>
      </c>
      <c r="AJ66" s="180" t="n">
        <f aca="false">SUM(AE66:AI66)</f>
        <v>0</v>
      </c>
      <c r="AK66" s="196"/>
      <c r="AL66" s="196"/>
      <c r="AM66" s="181" t="n">
        <f aca="false">AL66+AA66</f>
        <v>0</v>
      </c>
      <c r="AN66" s="182" t="n">
        <f aca="false">AK66-AM66</f>
        <v>0</v>
      </c>
      <c r="AO66" s="183" t="n">
        <f aca="false">AN66*0.1746</f>
        <v>0</v>
      </c>
      <c r="AP66" s="184"/>
      <c r="AR66" s="170" t="n">
        <f aca="false">AS66-AS66*0.1433/0.1746</f>
        <v>0</v>
      </c>
      <c r="AS66" s="170"/>
      <c r="AT66" s="201" t="n">
        <f aca="false">AT65+1</f>
        <v>58</v>
      </c>
      <c r="AU66" s="172" t="n">
        <f aca="false">AB66*100/98*2%+AB66*100/98*0.8%</f>
        <v>0</v>
      </c>
      <c r="AV66" s="112"/>
      <c r="AW66" s="173" t="n">
        <f aca="false">июль!H67</f>
        <v>0</v>
      </c>
    </row>
    <row r="67" customFormat="false" ht="10.5" hidden="false" customHeight="true" outlineLevel="0" collapsed="false">
      <c r="A67" s="153" t="n">
        <f aca="false">A66+1</f>
        <v>60</v>
      </c>
      <c r="B67" s="154"/>
      <c r="C67" s="155" t="n">
        <f aca="false">D67/98*100/0.15239</f>
        <v>0</v>
      </c>
      <c r="D67" s="156" t="n">
        <f aca="false">январь!E68</f>
        <v>0</v>
      </c>
      <c r="E67" s="155" t="n">
        <f aca="false">F67/98*100/0.1746</f>
        <v>0</v>
      </c>
      <c r="F67" s="156" t="n">
        <f aca="false">февраль!E68</f>
        <v>0</v>
      </c>
      <c r="G67" s="155" t="n">
        <f aca="false">H67/98*100/0.1746</f>
        <v>0</v>
      </c>
      <c r="H67" s="156" t="n">
        <f aca="false">март!E68</f>
        <v>0</v>
      </c>
      <c r="I67" s="155" t="n">
        <f aca="false">J67/98*100/0.1746</f>
        <v>0</v>
      </c>
      <c r="J67" s="156" t="n">
        <f aca="false">апрель!E68</f>
        <v>0</v>
      </c>
      <c r="K67" s="155" t="n">
        <f aca="false">L67/98*100/0.1746</f>
        <v>0</v>
      </c>
      <c r="L67" s="156" t="n">
        <f aca="false">май!E68</f>
        <v>0</v>
      </c>
      <c r="M67" s="155" t="n">
        <f aca="false">N67/98*100/0.1746</f>
        <v>0</v>
      </c>
      <c r="N67" s="156" t="n">
        <f aca="false">июнь!E68</f>
        <v>0</v>
      </c>
      <c r="O67" s="155" t="n">
        <f aca="false">P67/98*100/0.1746</f>
        <v>0</v>
      </c>
      <c r="P67" s="156" t="n">
        <f aca="false">июль!E68</f>
        <v>0</v>
      </c>
      <c r="Q67" s="155" t="n">
        <f aca="false">R67/98*100/0.1746</f>
        <v>0</v>
      </c>
      <c r="R67" s="156" t="n">
        <f aca="false">август!E68</f>
        <v>0</v>
      </c>
      <c r="S67" s="155" t="n">
        <f aca="false">T67/98*100/0.1746</f>
        <v>0</v>
      </c>
      <c r="T67" s="156" t="n">
        <f aca="false">сентябрь!E68</f>
        <v>0</v>
      </c>
      <c r="U67" s="155" t="n">
        <f aca="false">V67/98*100/0.1746</f>
        <v>0</v>
      </c>
      <c r="V67" s="156" t="n">
        <f aca="false">октябрь!E68</f>
        <v>0</v>
      </c>
      <c r="W67" s="155" t="n">
        <f aca="false">X67/98*100/0.1746</f>
        <v>0</v>
      </c>
      <c r="X67" s="156" t="n">
        <f aca="false">ноябрь!E71</f>
        <v>0</v>
      </c>
      <c r="Y67" s="155" t="n">
        <f aca="false">Z67/98*100/0.1746</f>
        <v>0</v>
      </c>
      <c r="Z67" s="156" t="n">
        <f aca="false">декабрь!E68</f>
        <v>0</v>
      </c>
      <c r="AA67" s="158" t="n">
        <f aca="false">C67+E67+G67+I67+K67+M67+O67+Q67+S67+U67+W67+Y67</f>
        <v>0</v>
      </c>
      <c r="AB67" s="159" t="n">
        <f aca="false">D67+F67+H67+J67+L67+N67+P67+R67+T67+V67+X67+Z67</f>
        <v>0</v>
      </c>
      <c r="AC67" s="201" t="n">
        <f aca="false">AC66+1</f>
        <v>59</v>
      </c>
      <c r="AD67" s="221"/>
      <c r="AE67" s="203"/>
      <c r="AF67" s="203"/>
      <c r="AG67" s="204"/>
      <c r="AH67" s="205"/>
      <c r="AI67" s="206" t="n">
        <f aca="false">AA67</f>
        <v>0</v>
      </c>
      <c r="AJ67" s="207" t="n">
        <f aca="false">SUM(AE67:AI67)</f>
        <v>0</v>
      </c>
      <c r="AK67" s="208"/>
      <c r="AL67" s="209"/>
      <c r="AM67" s="209" t="n">
        <f aca="false">AL67+AA67</f>
        <v>0</v>
      </c>
      <c r="AN67" s="210" t="n">
        <f aca="false">AK67-AM67</f>
        <v>0</v>
      </c>
      <c r="AO67" s="183" t="n">
        <f aca="false">AN67*0.1746</f>
        <v>0</v>
      </c>
      <c r="AP67" s="211"/>
      <c r="AR67" s="170" t="n">
        <f aca="false">AS67-AS67*0.1433/0.1746</f>
        <v>0</v>
      </c>
      <c r="AS67" s="170"/>
      <c r="AT67" s="160" t="n">
        <f aca="false">AT66+1</f>
        <v>59</v>
      </c>
      <c r="AU67" s="172" t="n">
        <f aca="false">AB67*100/98*2%+AB67*100/98*0.8%</f>
        <v>0</v>
      </c>
      <c r="AV67" s="112"/>
      <c r="AW67" s="173" t="n">
        <f aca="false">июль!H68</f>
        <v>0</v>
      </c>
    </row>
    <row r="68" customFormat="false" ht="12" hidden="false" customHeight="true" outlineLevel="0" collapsed="false">
      <c r="A68" s="153" t="n">
        <f aca="false">A67+1</f>
        <v>61</v>
      </c>
      <c r="B68" s="154"/>
      <c r="C68" s="155" t="n">
        <f aca="false">D68/98*100/0.15239</f>
        <v>0</v>
      </c>
      <c r="D68" s="156" t="n">
        <f aca="false">январь!E69</f>
        <v>0</v>
      </c>
      <c r="E68" s="155" t="n">
        <f aca="false">F68/98*100/0.1746</f>
        <v>0</v>
      </c>
      <c r="F68" s="156" t="n">
        <f aca="false">февраль!E69</f>
        <v>0</v>
      </c>
      <c r="G68" s="155" t="n">
        <f aca="false">H68/98*100/0.1746</f>
        <v>0</v>
      </c>
      <c r="H68" s="156" t="n">
        <f aca="false">март!E69</f>
        <v>0</v>
      </c>
      <c r="I68" s="155" t="n">
        <f aca="false">J68/98*100/0.1746</f>
        <v>0</v>
      </c>
      <c r="J68" s="156" t="n">
        <f aca="false">апрель!E69</f>
        <v>0</v>
      </c>
      <c r="K68" s="155" t="n">
        <f aca="false">L68/98*100/0.1746</f>
        <v>0</v>
      </c>
      <c r="L68" s="156" t="n">
        <f aca="false">май!E69</f>
        <v>0</v>
      </c>
      <c r="M68" s="155" t="n">
        <f aca="false">N68/98*100/0.1746</f>
        <v>0</v>
      </c>
      <c r="N68" s="156" t="n">
        <f aca="false">июнь!E69</f>
        <v>0</v>
      </c>
      <c r="O68" s="155" t="n">
        <f aca="false">P68/98*100/0.1746</f>
        <v>0</v>
      </c>
      <c r="P68" s="156" t="n">
        <f aca="false">июль!E69</f>
        <v>0</v>
      </c>
      <c r="Q68" s="155" t="n">
        <f aca="false">R68/98*100/0.1746</f>
        <v>0</v>
      </c>
      <c r="R68" s="156" t="n">
        <f aca="false">август!E69</f>
        <v>0</v>
      </c>
      <c r="S68" s="155" t="n">
        <f aca="false">T68/98*100/0.1746</f>
        <v>0</v>
      </c>
      <c r="T68" s="156" t="n">
        <f aca="false">сентябрь!E69</f>
        <v>0</v>
      </c>
      <c r="U68" s="155" t="n">
        <f aca="false">V68/98*100/0.1746</f>
        <v>0</v>
      </c>
      <c r="V68" s="156" t="n">
        <f aca="false">октябрь!E69</f>
        <v>0</v>
      </c>
      <c r="W68" s="155" t="n">
        <f aca="false">X68/98*100/0.1746</f>
        <v>0</v>
      </c>
      <c r="X68" s="156" t="n">
        <f aca="false">ноябрь!E72</f>
        <v>0</v>
      </c>
      <c r="Y68" s="155" t="n">
        <f aca="false">Z68/98*100/0.1746</f>
        <v>0</v>
      </c>
      <c r="Z68" s="156" t="n">
        <f aca="false">декабрь!E69</f>
        <v>0</v>
      </c>
      <c r="AA68" s="158" t="n">
        <f aca="false">C68+E68+G68+I68+K68+M68+O68+Q68+S68+U68+W68+Y68</f>
        <v>0</v>
      </c>
      <c r="AB68" s="159" t="n">
        <f aca="false">D68+F68+H68+J68+L68+N68+P68+R68+T68+V68+X68+Z68</f>
        <v>0</v>
      </c>
      <c r="AC68" s="174" t="n">
        <f aca="false">AC67+1</f>
        <v>60</v>
      </c>
      <c r="AD68" s="175"/>
      <c r="AE68" s="176"/>
      <c r="AF68" s="176"/>
      <c r="AG68" s="177"/>
      <c r="AH68" s="178"/>
      <c r="AI68" s="179" t="n">
        <f aca="false">AA68</f>
        <v>0</v>
      </c>
      <c r="AJ68" s="180" t="n">
        <f aca="false">SUM(AE68:AI68)</f>
        <v>0</v>
      </c>
      <c r="AK68" s="191"/>
      <c r="AL68" s="191"/>
      <c r="AM68" s="181" t="n">
        <f aca="false">AL68+AA68+AR68</f>
        <v>0</v>
      </c>
      <c r="AN68" s="182" t="n">
        <f aca="false">AK68-AM68</f>
        <v>0</v>
      </c>
      <c r="AO68" s="183" t="n">
        <f aca="false">AN68*0.1746</f>
        <v>0</v>
      </c>
      <c r="AP68" s="184"/>
      <c r="AR68" s="170" t="n">
        <f aca="false">AS68-AS68*0.1433/0.1746</f>
        <v>0</v>
      </c>
      <c r="AS68" s="170"/>
      <c r="AT68" s="174" t="n">
        <f aca="false">AT67+1</f>
        <v>60</v>
      </c>
      <c r="AU68" s="172" t="n">
        <f aca="false">AB68*100/98*2%+AB68*100/98*0.8%</f>
        <v>0</v>
      </c>
      <c r="AV68" s="112"/>
      <c r="AW68" s="173" t="n">
        <f aca="false">июль!H69</f>
        <v>0</v>
      </c>
    </row>
    <row r="69" customFormat="false" ht="10.15" hidden="false" customHeight="true" outlineLevel="0" collapsed="false">
      <c r="A69" s="153" t="n">
        <f aca="false">A68+1</f>
        <v>62</v>
      </c>
      <c r="B69" s="154"/>
      <c r="C69" s="155" t="n">
        <f aca="false">D69/98*100/0.15239</f>
        <v>0</v>
      </c>
      <c r="D69" s="156" t="n">
        <f aca="false">январь!E70</f>
        <v>0</v>
      </c>
      <c r="E69" s="155" t="n">
        <f aca="false">F69/98*100/0.1746</f>
        <v>0</v>
      </c>
      <c r="F69" s="156" t="n">
        <f aca="false">февраль!E70</f>
        <v>0</v>
      </c>
      <c r="G69" s="155" t="n">
        <f aca="false">H69/98*100/0.1746</f>
        <v>0</v>
      </c>
      <c r="H69" s="156" t="n">
        <f aca="false">март!E70</f>
        <v>0</v>
      </c>
      <c r="I69" s="155" t="n">
        <f aca="false">J69/98*100/0.1746</f>
        <v>0</v>
      </c>
      <c r="J69" s="156" t="n">
        <f aca="false">апрель!E70</f>
        <v>0</v>
      </c>
      <c r="K69" s="155" t="n">
        <f aca="false">L69/98*100/0.1746</f>
        <v>0</v>
      </c>
      <c r="L69" s="156" t="n">
        <f aca="false">май!E70</f>
        <v>0</v>
      </c>
      <c r="M69" s="155" t="n">
        <f aca="false">N69/98*100/0.1746</f>
        <v>0</v>
      </c>
      <c r="N69" s="156" t="n">
        <f aca="false">июнь!E70</f>
        <v>0</v>
      </c>
      <c r="O69" s="155" t="n">
        <f aca="false">P69/98*100/0.1746</f>
        <v>0</v>
      </c>
      <c r="P69" s="156" t="n">
        <f aca="false">июль!E70</f>
        <v>0</v>
      </c>
      <c r="Q69" s="155" t="n">
        <f aca="false">R69/98*100/0.1746</f>
        <v>0</v>
      </c>
      <c r="R69" s="156" t="n">
        <f aca="false">август!E70</f>
        <v>0</v>
      </c>
      <c r="S69" s="155" t="n">
        <f aca="false">T69/98*100/0.1746</f>
        <v>0</v>
      </c>
      <c r="T69" s="156" t="n">
        <f aca="false">сентябрь!E70</f>
        <v>0</v>
      </c>
      <c r="U69" s="155" t="n">
        <f aca="false">V69/98*100/0.1746</f>
        <v>0</v>
      </c>
      <c r="V69" s="156" t="n">
        <f aca="false">октябрь!E70</f>
        <v>0</v>
      </c>
      <c r="W69" s="155" t="n">
        <f aca="false">X69/98*100/0.1746</f>
        <v>0</v>
      </c>
      <c r="X69" s="156" t="n">
        <f aca="false">ноябрь!E73</f>
        <v>0</v>
      </c>
      <c r="Y69" s="155" t="n">
        <f aca="false">Z69/98*100/0.1746</f>
        <v>0</v>
      </c>
      <c r="Z69" s="156" t="n">
        <f aca="false">декабрь!E70</f>
        <v>0</v>
      </c>
      <c r="AA69" s="158" t="n">
        <f aca="false">C69+E69+G69+I69+K69+M69+O69+Q69+S69+U69+W69+Y69</f>
        <v>0</v>
      </c>
      <c r="AB69" s="159" t="n">
        <f aca="false">D69+F69+H69+J69+L69+N69+P69+R69+T69+V69+X69+Z69</f>
        <v>0</v>
      </c>
      <c r="AC69" s="185" t="n">
        <f aca="false">AC68+1</f>
        <v>61</v>
      </c>
      <c r="AD69" s="175"/>
      <c r="AE69" s="176"/>
      <c r="AF69" s="176"/>
      <c r="AG69" s="177"/>
      <c r="AH69" s="178"/>
      <c r="AI69" s="179" t="n">
        <f aca="false">AA69</f>
        <v>0</v>
      </c>
      <c r="AJ69" s="180" t="n">
        <f aca="false">SUM(AE69:AI69)</f>
        <v>0</v>
      </c>
      <c r="AK69" s="181"/>
      <c r="AL69" s="181"/>
      <c r="AM69" s="181" t="n">
        <f aca="false">AL69+AA69+AR69</f>
        <v>0</v>
      </c>
      <c r="AN69" s="182" t="n">
        <f aca="false">AK69-AM69</f>
        <v>0</v>
      </c>
      <c r="AO69" s="183" t="n">
        <f aca="false">AN69*0.1746</f>
        <v>0</v>
      </c>
      <c r="AP69" s="184"/>
      <c r="AR69" s="170" t="n">
        <f aca="false">AS69-AS69*0.1433/0.1746</f>
        <v>0</v>
      </c>
      <c r="AS69" s="170"/>
      <c r="AT69" s="185" t="n">
        <f aca="false">AT68+1</f>
        <v>61</v>
      </c>
      <c r="AU69" s="172" t="n">
        <f aca="false">AB69*100/98*2%+AB69*100/98*0.8%</f>
        <v>0</v>
      </c>
      <c r="AV69" s="112"/>
      <c r="AW69" s="173" t="n">
        <f aca="false">июль!H70</f>
        <v>0</v>
      </c>
    </row>
    <row r="70" customFormat="false" ht="12" hidden="false" customHeight="true" outlineLevel="0" collapsed="false">
      <c r="A70" s="153" t="n">
        <f aca="false">A69+1</f>
        <v>63</v>
      </c>
      <c r="B70" s="154"/>
      <c r="C70" s="155" t="n">
        <f aca="false">D70/98*100/0.15239</f>
        <v>0</v>
      </c>
      <c r="D70" s="156" t="n">
        <f aca="false">январь!E71</f>
        <v>0</v>
      </c>
      <c r="E70" s="155" t="n">
        <f aca="false">F70/98*100/0.1746</f>
        <v>99.9953245903172</v>
      </c>
      <c r="F70" s="156" t="n">
        <f aca="false">февраль!E71</f>
        <v>17.11</v>
      </c>
      <c r="G70" s="155" t="n">
        <f aca="false">H70/98*100/0.1746</f>
        <v>0</v>
      </c>
      <c r="H70" s="156" t="n">
        <f aca="false">март!E71</f>
        <v>0</v>
      </c>
      <c r="I70" s="155" t="n">
        <f aca="false">J70/98*100/0.1746</f>
        <v>0</v>
      </c>
      <c r="J70" s="156" t="n">
        <f aca="false">апрель!E71</f>
        <v>0</v>
      </c>
      <c r="K70" s="155" t="n">
        <f aca="false">L70/98*100/0.1746</f>
        <v>0</v>
      </c>
      <c r="L70" s="156" t="n">
        <f aca="false">май!E71</f>
        <v>0</v>
      </c>
      <c r="M70" s="155" t="n">
        <f aca="false">N70/98*100/0.1746</f>
        <v>0</v>
      </c>
      <c r="N70" s="156" t="n">
        <f aca="false">июнь!E71</f>
        <v>0</v>
      </c>
      <c r="O70" s="155" t="n">
        <f aca="false">P70/98*100/0.1746</f>
        <v>0</v>
      </c>
      <c r="P70" s="156" t="n">
        <f aca="false">июль!E71</f>
        <v>0</v>
      </c>
      <c r="Q70" s="155" t="n">
        <f aca="false">R70/98*100/0.1746</f>
        <v>0</v>
      </c>
      <c r="R70" s="156" t="n">
        <f aca="false">август!E71</f>
        <v>0</v>
      </c>
      <c r="S70" s="155" t="n">
        <f aca="false">T70/98*100/0.1746</f>
        <v>0</v>
      </c>
      <c r="T70" s="156" t="n">
        <f aca="false">сентябрь!E71</f>
        <v>0</v>
      </c>
      <c r="U70" s="155" t="n">
        <f aca="false">V70/98*100/0.1746</f>
        <v>0</v>
      </c>
      <c r="V70" s="156" t="n">
        <f aca="false">октябрь!E71</f>
        <v>0</v>
      </c>
      <c r="W70" s="155" t="n">
        <f aca="false">X70/98*100/0.1746</f>
        <v>0</v>
      </c>
      <c r="X70" s="156" t="n">
        <f aca="false">ноябрь!E74</f>
        <v>0</v>
      </c>
      <c r="Y70" s="155" t="n">
        <f aca="false">Z70/98*100/0.1746</f>
        <v>0</v>
      </c>
      <c r="Z70" s="156" t="n">
        <f aca="false">декабрь!E71</f>
        <v>0</v>
      </c>
      <c r="AA70" s="158" t="n">
        <f aca="false">C70+E70+G70+I70+K70+M70+O70+Q70+S70+U70+W70+Y70</f>
        <v>99.9953245903172</v>
      </c>
      <c r="AB70" s="159" t="n">
        <f aca="false">D70+F70+H70+J70+L70+N70+P70+R70+T70+V70+X70+Z70</f>
        <v>17.11</v>
      </c>
      <c r="AC70" s="185" t="n">
        <f aca="false">AC69+1</f>
        <v>62</v>
      </c>
      <c r="AD70" s="175"/>
      <c r="AE70" s="176"/>
      <c r="AF70" s="176"/>
      <c r="AG70" s="177"/>
      <c r="AH70" s="178"/>
      <c r="AI70" s="179" t="n">
        <f aca="false">AA70</f>
        <v>99.9953245903172</v>
      </c>
      <c r="AJ70" s="180" t="n">
        <f aca="false">SUM(AE70:AI70)</f>
        <v>99.9953245903172</v>
      </c>
      <c r="AK70" s="181"/>
      <c r="AL70" s="181"/>
      <c r="AM70" s="181" t="n">
        <f aca="false">AL70+AA70+AR70</f>
        <v>99.9953245903172</v>
      </c>
      <c r="AN70" s="182" t="n">
        <f aca="false">AK70-AM70</f>
        <v>-99.9953245903172</v>
      </c>
      <c r="AO70" s="183" t="n">
        <f aca="false">AN70*0.1746</f>
        <v>-17.4591836734694</v>
      </c>
      <c r="AP70" s="184"/>
      <c r="AR70" s="170" t="n">
        <f aca="false">AS70-AS70*0.1433/0.1746</f>
        <v>0</v>
      </c>
      <c r="AS70" s="170"/>
      <c r="AT70" s="185" t="n">
        <f aca="false">AT69+1</f>
        <v>62</v>
      </c>
      <c r="AU70" s="172" t="n">
        <f aca="false">AB70*100/98*2%+AB70*100/98*0.8%</f>
        <v>0.488857142857143</v>
      </c>
      <c r="AV70" s="112"/>
      <c r="AW70" s="173" t="n">
        <f aca="false">июль!H71</f>
        <v>0</v>
      </c>
    </row>
    <row r="71" customFormat="false" ht="10.5" hidden="false" customHeight="true" outlineLevel="0" collapsed="false">
      <c r="A71" s="153" t="n">
        <f aca="false">A70+1</f>
        <v>64</v>
      </c>
      <c r="B71" s="222"/>
      <c r="C71" s="155" t="n">
        <f aca="false">D71/98*100/0.15239</f>
        <v>0</v>
      </c>
      <c r="D71" s="156" t="n">
        <f aca="false">январь!E72</f>
        <v>0</v>
      </c>
      <c r="E71" s="155" t="n">
        <f aca="false">F71/98*100/0.1746</f>
        <v>0</v>
      </c>
      <c r="F71" s="156" t="n">
        <f aca="false">февраль!E72</f>
        <v>0</v>
      </c>
      <c r="G71" s="155" t="n">
        <f aca="false">H71/98*100/0.1746</f>
        <v>0</v>
      </c>
      <c r="H71" s="156" t="n">
        <f aca="false">март!E72</f>
        <v>0</v>
      </c>
      <c r="I71" s="155" t="n">
        <f aca="false">J71/98*100/0.1746</f>
        <v>0</v>
      </c>
      <c r="J71" s="156" t="n">
        <f aca="false">апрель!E72</f>
        <v>0</v>
      </c>
      <c r="K71" s="155" t="n">
        <f aca="false">L71/98*100/0.1746</f>
        <v>0</v>
      </c>
      <c r="L71" s="156" t="n">
        <f aca="false">май!E72</f>
        <v>0</v>
      </c>
      <c r="M71" s="155" t="n">
        <f aca="false">N71/98*100/0.1746</f>
        <v>0</v>
      </c>
      <c r="N71" s="156" t="n">
        <f aca="false">июнь!E72</f>
        <v>0</v>
      </c>
      <c r="O71" s="155" t="n">
        <f aca="false">P71/98*100/0.1746</f>
        <v>0</v>
      </c>
      <c r="P71" s="156" t="n">
        <f aca="false">июль!E72</f>
        <v>0</v>
      </c>
      <c r="Q71" s="155" t="n">
        <f aca="false">R71/98*100/0.1746</f>
        <v>0</v>
      </c>
      <c r="R71" s="156" t="n">
        <f aca="false">август!E72</f>
        <v>0</v>
      </c>
      <c r="S71" s="155" t="n">
        <f aca="false">T71/98*100/0.1746</f>
        <v>0</v>
      </c>
      <c r="T71" s="156" t="n">
        <f aca="false">сентябрь!E72</f>
        <v>0</v>
      </c>
      <c r="U71" s="155" t="n">
        <f aca="false">V71/98*100/0.1746</f>
        <v>0</v>
      </c>
      <c r="V71" s="156" t="n">
        <f aca="false">октябрь!E72</f>
        <v>0</v>
      </c>
      <c r="W71" s="155" t="n">
        <f aca="false">X71/98*100/0.1746</f>
        <v>0</v>
      </c>
      <c r="X71" s="156" t="n">
        <f aca="false">ноябрь!E75</f>
        <v>0</v>
      </c>
      <c r="Y71" s="155" t="n">
        <f aca="false">Z71/98*100/0.1746</f>
        <v>0</v>
      </c>
      <c r="Z71" s="156" t="n">
        <f aca="false">декабрь!E72</f>
        <v>0</v>
      </c>
      <c r="AA71" s="158" t="n">
        <f aca="false">C71+E71+G71+I71+K71+M71+O71+Q71+S71+U71+W71+Y71</f>
        <v>0</v>
      </c>
      <c r="AB71" s="159" t="n">
        <f aca="false">D71+F71+H71+J71+L71+N71+P71+R71+T71+V71+X71+Z71</f>
        <v>0</v>
      </c>
      <c r="AC71" s="185" t="n">
        <f aca="false">AC70+1</f>
        <v>63</v>
      </c>
      <c r="AD71" s="222"/>
      <c r="AE71" s="176"/>
      <c r="AF71" s="176"/>
      <c r="AG71" s="177"/>
      <c r="AH71" s="178"/>
      <c r="AI71" s="179" t="n">
        <f aca="false">AA71</f>
        <v>0</v>
      </c>
      <c r="AJ71" s="180" t="n">
        <f aca="false">SUM(AE71:AI71)</f>
        <v>0</v>
      </c>
      <c r="AK71" s="191"/>
      <c r="AL71" s="191"/>
      <c r="AM71" s="181" t="n">
        <f aca="false">0.5+Y71</f>
        <v>0.5</v>
      </c>
      <c r="AN71" s="182" t="n">
        <f aca="false">AK71-AM71</f>
        <v>-0.5</v>
      </c>
      <c r="AO71" s="183" t="n">
        <f aca="false">AN71*0.1746</f>
        <v>-0.0873</v>
      </c>
      <c r="AP71" s="188"/>
      <c r="AR71" s="170" t="n">
        <f aca="false">AS71-AS71*0.1433/0.1746</f>
        <v>0</v>
      </c>
      <c r="AS71" s="170"/>
      <c r="AT71" s="185" t="n">
        <f aca="false">AT70+1</f>
        <v>63</v>
      </c>
      <c r="AU71" s="172" t="n">
        <f aca="false">AB71*100/98*2%+AB71*100/98*0.8%</f>
        <v>0</v>
      </c>
      <c r="AV71" s="112"/>
      <c r="AW71" s="173" t="n">
        <f aca="false">июль!H72</f>
        <v>0</v>
      </c>
    </row>
    <row r="72" customFormat="false" ht="9.75" hidden="false" customHeight="true" outlineLevel="0" collapsed="false">
      <c r="A72" s="153" t="n">
        <f aca="false">A71+1</f>
        <v>65</v>
      </c>
      <c r="B72" s="154"/>
      <c r="C72" s="155" t="n">
        <f aca="false">D72/98*100/0.15239</f>
        <v>0</v>
      </c>
      <c r="D72" s="156" t="n">
        <f aca="false">январь!E73</f>
        <v>0</v>
      </c>
      <c r="E72" s="155" t="n">
        <f aca="false">F72/98*100/0.1746</f>
        <v>0</v>
      </c>
      <c r="F72" s="156" t="n">
        <f aca="false">февраль!E73</f>
        <v>0</v>
      </c>
      <c r="G72" s="155" t="n">
        <f aca="false">H72/98*100/0.1746</f>
        <v>0</v>
      </c>
      <c r="H72" s="156" t="n">
        <f aca="false">март!E73</f>
        <v>0</v>
      </c>
      <c r="I72" s="155" t="n">
        <f aca="false">J72/98*100/0.1746</f>
        <v>0</v>
      </c>
      <c r="J72" s="156" t="n">
        <f aca="false">апрель!E73</f>
        <v>0</v>
      </c>
      <c r="K72" s="155" t="n">
        <f aca="false">L72/98*100/0.1746</f>
        <v>0</v>
      </c>
      <c r="L72" s="156" t="n">
        <f aca="false">май!E73</f>
        <v>0</v>
      </c>
      <c r="M72" s="155" t="n">
        <f aca="false">N72/98*100/0.1746</f>
        <v>0</v>
      </c>
      <c r="N72" s="156" t="n">
        <f aca="false">июнь!E73</f>
        <v>0</v>
      </c>
      <c r="O72" s="155" t="n">
        <f aca="false">P72/98*100/0.1746</f>
        <v>0</v>
      </c>
      <c r="P72" s="156" t="n">
        <f aca="false">июль!E73</f>
        <v>0</v>
      </c>
      <c r="Q72" s="155" t="n">
        <f aca="false">R72/98*100/0.1746</f>
        <v>0</v>
      </c>
      <c r="R72" s="156" t="n">
        <f aca="false">август!E73</f>
        <v>0</v>
      </c>
      <c r="S72" s="155" t="n">
        <f aca="false">T72/98*100/0.1746</f>
        <v>0</v>
      </c>
      <c r="T72" s="156" t="n">
        <f aca="false">сентябрь!E73</f>
        <v>0</v>
      </c>
      <c r="U72" s="155" t="n">
        <f aca="false">V72/98*100/0.1746</f>
        <v>0</v>
      </c>
      <c r="V72" s="156" t="n">
        <f aca="false">октябрь!E73</f>
        <v>0</v>
      </c>
      <c r="W72" s="155" t="n">
        <f aca="false">X72/98*100/0.1746</f>
        <v>0</v>
      </c>
      <c r="X72" s="156" t="n">
        <f aca="false">ноябрь!E76</f>
        <v>0</v>
      </c>
      <c r="Y72" s="155" t="n">
        <f aca="false">Z72/98*100/0.1746</f>
        <v>0</v>
      </c>
      <c r="Z72" s="156" t="n">
        <f aca="false">декабрь!E73</f>
        <v>0</v>
      </c>
      <c r="AA72" s="158" t="n">
        <f aca="false">C72+E72+G72+I72+K72+M72+O72+Q72+S72+U72+W72+Y72</f>
        <v>0</v>
      </c>
      <c r="AB72" s="159" t="n">
        <f aca="false">D72+F72+H72+J72+L72+N72+P72+R72+T72+V72+X72+Z72</f>
        <v>0</v>
      </c>
      <c r="AC72" s="160" t="n">
        <f aca="false">AC71+1</f>
        <v>64</v>
      </c>
      <c r="AD72" s="161"/>
      <c r="AE72" s="162"/>
      <c r="AF72" s="162"/>
      <c r="AG72" s="163"/>
      <c r="AH72" s="164"/>
      <c r="AI72" s="165" t="n">
        <f aca="false">AA72</f>
        <v>0</v>
      </c>
      <c r="AJ72" s="166" t="n">
        <f aca="false">SUM(AE72:AI72)</f>
        <v>0</v>
      </c>
      <c r="AK72" s="196"/>
      <c r="AL72" s="196"/>
      <c r="AM72" s="181" t="n">
        <f aca="false">AL72+AA72+AR72</f>
        <v>0</v>
      </c>
      <c r="AN72" s="168" t="n">
        <f aca="false">AK72-AM72</f>
        <v>0</v>
      </c>
      <c r="AO72" s="183" t="n">
        <f aca="false">AN72*0.1746</f>
        <v>0</v>
      </c>
      <c r="AP72" s="169"/>
      <c r="AR72" s="170" t="n">
        <f aca="false">AS72-AS72*0.1433/0.1746</f>
        <v>0</v>
      </c>
      <c r="AS72" s="170"/>
      <c r="AT72" s="160" t="n">
        <f aca="false">AT71+1</f>
        <v>64</v>
      </c>
      <c r="AU72" s="172" t="n">
        <f aca="false">AB72*100/98*2%+AB72*100/98*0.8%</f>
        <v>0</v>
      </c>
      <c r="AV72" s="112"/>
      <c r="AW72" s="173" t="n">
        <f aca="false">июль!H73</f>
        <v>0</v>
      </c>
    </row>
    <row r="73" customFormat="false" ht="11.25" hidden="false" customHeight="true" outlineLevel="0" collapsed="false">
      <c r="A73" s="153" t="n">
        <f aca="false">A72+1</f>
        <v>66</v>
      </c>
      <c r="B73" s="154"/>
      <c r="C73" s="155" t="n">
        <f aca="false">D73/98*100/0.15239</f>
        <v>0</v>
      </c>
      <c r="D73" s="156" t="n">
        <f aca="false">январь!E74</f>
        <v>0</v>
      </c>
      <c r="E73" s="155" t="n">
        <f aca="false">F73/98*100/0.1746</f>
        <v>0</v>
      </c>
      <c r="F73" s="156" t="n">
        <f aca="false">февраль!E74</f>
        <v>0</v>
      </c>
      <c r="G73" s="155" t="n">
        <f aca="false">H73/98*100/0.1746</f>
        <v>0</v>
      </c>
      <c r="H73" s="156" t="n">
        <f aca="false">март!E74</f>
        <v>0</v>
      </c>
      <c r="I73" s="155" t="n">
        <f aca="false">J73/98*100/0.1746</f>
        <v>0</v>
      </c>
      <c r="J73" s="156" t="n">
        <f aca="false">апрель!E74</f>
        <v>0</v>
      </c>
      <c r="K73" s="155" t="n">
        <f aca="false">L73/98*100/0.1746</f>
        <v>0</v>
      </c>
      <c r="L73" s="156" t="n">
        <f aca="false">май!E74</f>
        <v>0</v>
      </c>
      <c r="M73" s="155" t="n">
        <f aca="false">N73/98*100/0.1746</f>
        <v>0</v>
      </c>
      <c r="N73" s="156" t="n">
        <f aca="false">июнь!E74</f>
        <v>0</v>
      </c>
      <c r="O73" s="155" t="n">
        <f aca="false">P73/98*100/0.1746</f>
        <v>0</v>
      </c>
      <c r="P73" s="156" t="n">
        <f aca="false">июль!E74</f>
        <v>0</v>
      </c>
      <c r="Q73" s="155" t="n">
        <f aca="false">R73/98*100/0.1746</f>
        <v>0</v>
      </c>
      <c r="R73" s="156" t="n">
        <f aca="false">август!E74</f>
        <v>0</v>
      </c>
      <c r="S73" s="155" t="n">
        <f aca="false">T73/98*100/0.1746</f>
        <v>0</v>
      </c>
      <c r="T73" s="156" t="n">
        <f aca="false">сентябрь!E74</f>
        <v>0</v>
      </c>
      <c r="U73" s="155" t="n">
        <f aca="false">V73/98*100/0.1746</f>
        <v>0</v>
      </c>
      <c r="V73" s="156" t="n">
        <f aca="false">октябрь!E74</f>
        <v>0</v>
      </c>
      <c r="W73" s="155" t="n">
        <f aca="false">X73/98*100/0.1746</f>
        <v>0</v>
      </c>
      <c r="X73" s="156" t="n">
        <f aca="false">ноябрь!E77</f>
        <v>0</v>
      </c>
      <c r="Y73" s="155" t="n">
        <f aca="false">Z73/98*100/0.1746</f>
        <v>0</v>
      </c>
      <c r="Z73" s="156" t="n">
        <f aca="false">декабрь!E74</f>
        <v>0</v>
      </c>
      <c r="AA73" s="158" t="n">
        <f aca="false">C73+E73+G73+I73+K73+M73+O73+Q73+S73+U73+W73+Y73</f>
        <v>0</v>
      </c>
      <c r="AB73" s="159" t="n">
        <f aca="false">D73+F73+H73+J73+L73+N73+P73+R73+T73+V73+X73+Z73</f>
        <v>0</v>
      </c>
      <c r="AC73" s="185" t="n">
        <f aca="false">AC72+1</f>
        <v>65</v>
      </c>
      <c r="AD73" s="175"/>
      <c r="AE73" s="176"/>
      <c r="AF73" s="176"/>
      <c r="AG73" s="177"/>
      <c r="AH73" s="178"/>
      <c r="AI73" s="179" t="n">
        <f aca="false">AA73</f>
        <v>0</v>
      </c>
      <c r="AJ73" s="180" t="n">
        <f aca="false">SUM(AE73:AI73)</f>
        <v>0</v>
      </c>
      <c r="AK73" s="191"/>
      <c r="AL73" s="191"/>
      <c r="AM73" s="181" t="n">
        <f aca="false">AL73+AA73+AR73</f>
        <v>0</v>
      </c>
      <c r="AN73" s="182" t="n">
        <f aca="false">AK73-AM73</f>
        <v>0</v>
      </c>
      <c r="AO73" s="183" t="n">
        <f aca="false">AN73*0.1746</f>
        <v>0</v>
      </c>
      <c r="AP73" s="184"/>
      <c r="AR73" s="170" t="n">
        <f aca="false">AS73-AS73*0.1433/0.1746</f>
        <v>0</v>
      </c>
      <c r="AS73" s="170"/>
      <c r="AT73" s="185" t="n">
        <f aca="false">AT72+1</f>
        <v>65</v>
      </c>
      <c r="AU73" s="172" t="n">
        <f aca="false">AB73*100/98*2%+AB73*100/98*0.8%</f>
        <v>0</v>
      </c>
      <c r="AV73" s="112"/>
      <c r="AW73" s="173" t="n">
        <f aca="false">июль!H74</f>
        <v>0</v>
      </c>
    </row>
    <row r="74" customFormat="false" ht="11.25" hidden="false" customHeight="true" outlineLevel="0" collapsed="false">
      <c r="A74" s="153" t="n">
        <f aca="false">A73+1</f>
        <v>67</v>
      </c>
      <c r="B74" s="154"/>
      <c r="C74" s="155" t="n">
        <f aca="false">D74/98*100/0.15239</f>
        <v>0</v>
      </c>
      <c r="D74" s="156" t="n">
        <f aca="false">январь!E75</f>
        <v>0</v>
      </c>
      <c r="E74" s="155" t="n">
        <f aca="false">F74/98*100/0.1746</f>
        <v>0</v>
      </c>
      <c r="F74" s="156" t="n">
        <f aca="false">февраль!E75</f>
        <v>0</v>
      </c>
      <c r="G74" s="155" t="n">
        <f aca="false">H74/98*100/0.1746</f>
        <v>0</v>
      </c>
      <c r="H74" s="156" t="n">
        <f aca="false">март!E75</f>
        <v>0</v>
      </c>
      <c r="I74" s="155" t="n">
        <f aca="false">J74/98*100/0.1746</f>
        <v>0</v>
      </c>
      <c r="J74" s="156" t="n">
        <f aca="false">апрель!E75</f>
        <v>0</v>
      </c>
      <c r="K74" s="155" t="n">
        <f aca="false">L74/98*100/0.1746</f>
        <v>0</v>
      </c>
      <c r="L74" s="156" t="n">
        <f aca="false">май!E75</f>
        <v>0</v>
      </c>
      <c r="M74" s="155" t="n">
        <f aca="false">N74/98*100/0.1746</f>
        <v>0</v>
      </c>
      <c r="N74" s="156" t="n">
        <f aca="false">июнь!E75</f>
        <v>0</v>
      </c>
      <c r="O74" s="155" t="n">
        <f aca="false">P74/98*100/0.1746</f>
        <v>0</v>
      </c>
      <c r="P74" s="156" t="n">
        <f aca="false">июль!E75</f>
        <v>0</v>
      </c>
      <c r="Q74" s="155" t="n">
        <f aca="false">R74/98*100/0.1746</f>
        <v>0</v>
      </c>
      <c r="R74" s="156" t="n">
        <f aca="false">август!E75</f>
        <v>0</v>
      </c>
      <c r="S74" s="155" t="n">
        <f aca="false">T74/98*100/0.1746</f>
        <v>0</v>
      </c>
      <c r="T74" s="156" t="n">
        <f aca="false">сентябрь!E75</f>
        <v>0</v>
      </c>
      <c r="U74" s="155" t="n">
        <f aca="false">V74/98*100/0.1746</f>
        <v>0</v>
      </c>
      <c r="V74" s="156" t="n">
        <f aca="false">октябрь!E75</f>
        <v>0</v>
      </c>
      <c r="W74" s="155" t="n">
        <f aca="false">X74/98*100/0.1746</f>
        <v>0</v>
      </c>
      <c r="X74" s="156" t="n">
        <f aca="false">ноябрь!E78</f>
        <v>0</v>
      </c>
      <c r="Y74" s="155" t="n">
        <f aca="false">Z74/98*100/0.1746</f>
        <v>0</v>
      </c>
      <c r="Z74" s="156" t="n">
        <f aca="false">декабрь!E75</f>
        <v>0</v>
      </c>
      <c r="AA74" s="158" t="n">
        <f aca="false">C74+E74+G74+I74+K74+M74+O74+Q74+S74+U74+W74+Y74</f>
        <v>0</v>
      </c>
      <c r="AB74" s="159" t="n">
        <f aca="false">D74+F74+H74+J74+L74+N74+P74+R74+T74+V74+X74+Z74</f>
        <v>0</v>
      </c>
      <c r="AC74" s="185" t="n">
        <f aca="false">AC73+1</f>
        <v>66</v>
      </c>
      <c r="AD74" s="223"/>
      <c r="AE74" s="224"/>
      <c r="AF74" s="224"/>
      <c r="AG74" s="225"/>
      <c r="AH74" s="226"/>
      <c r="AI74" s="227" t="n">
        <f aca="false">AA74</f>
        <v>0</v>
      </c>
      <c r="AJ74" s="228" t="n">
        <f aca="false">SUM(AE74:AI74)</f>
        <v>0</v>
      </c>
      <c r="AK74" s="229"/>
      <c r="AL74" s="229"/>
      <c r="AM74" s="229" t="n">
        <f aca="false">AL74+AA74</f>
        <v>0</v>
      </c>
      <c r="AN74" s="230" t="n">
        <f aca="false">AK74-AM74</f>
        <v>0</v>
      </c>
      <c r="AO74" s="188"/>
      <c r="AP74" s="188"/>
      <c r="AR74" s="170"/>
      <c r="AS74" s="170"/>
      <c r="AT74" s="185" t="n">
        <f aca="false">AT73+1</f>
        <v>66</v>
      </c>
      <c r="AU74" s="172" t="n">
        <f aca="false">AB74*100/98*2%+AB74*100/98*0.8%</f>
        <v>0</v>
      </c>
      <c r="AV74" s="112"/>
      <c r="AW74" s="173" t="n">
        <f aca="false">июль!H75</f>
        <v>0</v>
      </c>
    </row>
    <row r="75" customFormat="false" ht="12" hidden="false" customHeight="true" outlineLevel="0" collapsed="false">
      <c r="A75" s="153" t="n">
        <f aca="false">A74+1</f>
        <v>68</v>
      </c>
      <c r="B75" s="154"/>
      <c r="C75" s="155" t="n">
        <f aca="false">D75/98*100/0.15239</f>
        <v>0</v>
      </c>
      <c r="D75" s="156" t="n">
        <f aca="false">январь!E76</f>
        <v>0</v>
      </c>
      <c r="E75" s="155" t="n">
        <f aca="false">F75/98*100/0.1746</f>
        <v>0</v>
      </c>
      <c r="F75" s="156" t="n">
        <f aca="false">февраль!E76</f>
        <v>0</v>
      </c>
      <c r="G75" s="155" t="n">
        <f aca="false">H75/98*100/0.1746</f>
        <v>0</v>
      </c>
      <c r="H75" s="156" t="n">
        <f aca="false">март!E76</f>
        <v>0</v>
      </c>
      <c r="I75" s="155" t="n">
        <f aca="false">J75/98*100/0.1746</f>
        <v>0</v>
      </c>
      <c r="J75" s="156" t="n">
        <f aca="false">апрель!E76</f>
        <v>0</v>
      </c>
      <c r="K75" s="155" t="n">
        <f aca="false">L75/98*100/0.1746</f>
        <v>0</v>
      </c>
      <c r="L75" s="156" t="n">
        <f aca="false">май!E76</f>
        <v>0</v>
      </c>
      <c r="M75" s="155" t="n">
        <f aca="false">N75/98*100/0.1746</f>
        <v>0</v>
      </c>
      <c r="N75" s="156" t="n">
        <f aca="false">июнь!E76</f>
        <v>0</v>
      </c>
      <c r="O75" s="155" t="n">
        <f aca="false">P75/98*100/0.1746</f>
        <v>0</v>
      </c>
      <c r="P75" s="156" t="n">
        <f aca="false">июль!E76</f>
        <v>0</v>
      </c>
      <c r="Q75" s="155" t="n">
        <f aca="false">R75/98*100/0.1746</f>
        <v>0</v>
      </c>
      <c r="R75" s="156" t="n">
        <f aca="false">август!E76</f>
        <v>0</v>
      </c>
      <c r="S75" s="155" t="n">
        <f aca="false">T75/98*100/0.1746</f>
        <v>0</v>
      </c>
      <c r="T75" s="156" t="n">
        <f aca="false">сентябрь!E76</f>
        <v>0</v>
      </c>
      <c r="U75" s="155" t="n">
        <f aca="false">V75/98*100/0.1746</f>
        <v>0</v>
      </c>
      <c r="V75" s="156" t="n">
        <f aca="false">октябрь!E76</f>
        <v>0</v>
      </c>
      <c r="W75" s="155" t="n">
        <f aca="false">X75/98*100/0.1746</f>
        <v>0</v>
      </c>
      <c r="X75" s="156" t="n">
        <f aca="false">ноябрь!E79</f>
        <v>0</v>
      </c>
      <c r="Y75" s="155" t="n">
        <f aca="false">Z75/98*100/0.1746</f>
        <v>0</v>
      </c>
      <c r="Z75" s="156" t="n">
        <f aca="false">декабрь!E76</f>
        <v>0</v>
      </c>
      <c r="AA75" s="158" t="n">
        <f aca="false">C75+E75+G75+I75+K75+M75+O75+Q75+S75+U75+W75+Y75</f>
        <v>0</v>
      </c>
      <c r="AB75" s="159" t="n">
        <f aca="false">D75+F75+H75+J75+L75+N75+P75+R75+T75+V75+X75+Z75</f>
        <v>0</v>
      </c>
      <c r="AC75" s="185" t="n">
        <f aca="false">AC74+1</f>
        <v>67</v>
      </c>
      <c r="AD75" s="223"/>
      <c r="AE75" s="224"/>
      <c r="AF75" s="224"/>
      <c r="AG75" s="225"/>
      <c r="AH75" s="226"/>
      <c r="AI75" s="227" t="n">
        <f aca="false">AA75</f>
        <v>0</v>
      </c>
      <c r="AJ75" s="228" t="n">
        <f aca="false">SUM(AE75:AI75)</f>
        <v>0</v>
      </c>
      <c r="AK75" s="229"/>
      <c r="AL75" s="229"/>
      <c r="AM75" s="229" t="n">
        <f aca="false">AL75+AA75</f>
        <v>0</v>
      </c>
      <c r="AN75" s="230" t="n">
        <f aca="false">AK75-AM75</f>
        <v>0</v>
      </c>
      <c r="AO75" s="188"/>
      <c r="AP75" s="188"/>
      <c r="AR75" s="170" t="n">
        <f aca="false">AS75-AS75*0.1433/0.1746</f>
        <v>0</v>
      </c>
      <c r="AS75" s="170"/>
      <c r="AT75" s="185" t="n">
        <f aca="false">AT74+1</f>
        <v>67</v>
      </c>
      <c r="AU75" s="172" t="n">
        <f aca="false">AB75*100/98*2%+AB75*100/98*0.8%</f>
        <v>0</v>
      </c>
      <c r="AV75" s="112"/>
      <c r="AW75" s="173" t="n">
        <f aca="false">июль!H76</f>
        <v>0</v>
      </c>
    </row>
    <row r="76" customFormat="false" ht="12.75" hidden="false" customHeight="true" outlineLevel="0" collapsed="false">
      <c r="A76" s="153" t="n">
        <f aca="false">A75+1</f>
        <v>69</v>
      </c>
      <c r="B76" s="154"/>
      <c r="C76" s="155" t="n">
        <f aca="false">D76/98*100/0.15239</f>
        <v>0</v>
      </c>
      <c r="D76" s="156" t="n">
        <f aca="false">январь!E77</f>
        <v>0</v>
      </c>
      <c r="E76" s="155" t="n">
        <f aca="false">F76/98*100/0.1746</f>
        <v>0</v>
      </c>
      <c r="F76" s="156" t="n">
        <f aca="false">февраль!E77</f>
        <v>0</v>
      </c>
      <c r="G76" s="155" t="n">
        <f aca="false">H76/98*100/0.1746</f>
        <v>0</v>
      </c>
      <c r="H76" s="156" t="n">
        <f aca="false">март!E77</f>
        <v>0</v>
      </c>
      <c r="I76" s="155" t="n">
        <f aca="false">J76/98*100/0.1746</f>
        <v>0</v>
      </c>
      <c r="J76" s="156" t="n">
        <f aca="false">апрель!E77</f>
        <v>0</v>
      </c>
      <c r="K76" s="155" t="n">
        <f aca="false">L76/98*100/0.1746</f>
        <v>0</v>
      </c>
      <c r="L76" s="156" t="n">
        <f aca="false">май!E77</f>
        <v>0</v>
      </c>
      <c r="M76" s="155" t="n">
        <f aca="false">N76/98*100/0.1746</f>
        <v>0</v>
      </c>
      <c r="N76" s="156" t="n">
        <f aca="false">июнь!E77</f>
        <v>0</v>
      </c>
      <c r="O76" s="155" t="n">
        <f aca="false">P76/98*100/0.1746</f>
        <v>0</v>
      </c>
      <c r="P76" s="156" t="n">
        <f aca="false">июль!E77</f>
        <v>0</v>
      </c>
      <c r="Q76" s="155" t="n">
        <f aca="false">R76/98*100/0.1746</f>
        <v>0</v>
      </c>
      <c r="R76" s="156" t="n">
        <f aca="false">август!E77</f>
        <v>0</v>
      </c>
      <c r="S76" s="155" t="n">
        <f aca="false">T76/98*100/0.1746</f>
        <v>0</v>
      </c>
      <c r="T76" s="156" t="n">
        <f aca="false">сентябрь!E77</f>
        <v>0</v>
      </c>
      <c r="U76" s="155" t="n">
        <f aca="false">V76/98*100/0.1746</f>
        <v>0</v>
      </c>
      <c r="V76" s="156" t="n">
        <f aca="false">октябрь!E77</f>
        <v>0</v>
      </c>
      <c r="W76" s="155" t="n">
        <f aca="false">X76/98*100/0.1746</f>
        <v>0</v>
      </c>
      <c r="X76" s="156" t="n">
        <f aca="false">ноябрь!E80</f>
        <v>0</v>
      </c>
      <c r="Y76" s="155" t="n">
        <f aca="false">Z76/98*100/0.1746</f>
        <v>0</v>
      </c>
      <c r="Z76" s="156" t="n">
        <f aca="false">декабрь!E77</f>
        <v>0</v>
      </c>
      <c r="AA76" s="158" t="n">
        <f aca="false">C76+E76+G76+I76+K76+M76+O76+Q76+S76+U76+W76+Y76+0.08</f>
        <v>0.08</v>
      </c>
      <c r="AB76" s="159" t="n">
        <f aca="false">D76+F76+H76+J76+L76+N76+P76+R76+T76+V76+X76+Z76</f>
        <v>0</v>
      </c>
      <c r="AC76" s="174" t="n">
        <f aca="false">AC75+1</f>
        <v>68</v>
      </c>
      <c r="AD76" s="175"/>
      <c r="AE76" s="176"/>
      <c r="AF76" s="176"/>
      <c r="AG76" s="177"/>
      <c r="AH76" s="178"/>
      <c r="AI76" s="179" t="n">
        <f aca="false">AA76</f>
        <v>0.08</v>
      </c>
      <c r="AJ76" s="180" t="n">
        <f aca="false">SUM(AE76:AI76)</f>
        <v>0.08</v>
      </c>
      <c r="AK76" s="191"/>
      <c r="AL76" s="191"/>
      <c r="AM76" s="181" t="n">
        <f aca="false">AL76+AA76+AR76</f>
        <v>0.08</v>
      </c>
      <c r="AN76" s="182" t="n">
        <f aca="false">AK76-AM76</f>
        <v>-0.08</v>
      </c>
      <c r="AO76" s="183" t="n">
        <f aca="false">AN76*0.1746</f>
        <v>-0.013968</v>
      </c>
      <c r="AP76" s="184"/>
      <c r="AQ76" s="104"/>
      <c r="AR76" s="170" t="n">
        <f aca="false">AS76-AS76*0.1433/0.1746</f>
        <v>0</v>
      </c>
      <c r="AS76" s="170"/>
      <c r="AT76" s="174" t="n">
        <f aca="false">AT75+1</f>
        <v>68</v>
      </c>
      <c r="AU76" s="172" t="n">
        <f aca="false">AB76*100/98*2%+AB76*100/98*0.8%</f>
        <v>0</v>
      </c>
      <c r="AV76" s="112"/>
      <c r="AW76" s="173" t="n">
        <f aca="false">июль!H77</f>
        <v>0</v>
      </c>
    </row>
    <row r="77" customFormat="false" ht="11.25" hidden="false" customHeight="true" outlineLevel="0" collapsed="false">
      <c r="A77" s="153" t="n">
        <f aca="false">A76+1</f>
        <v>70</v>
      </c>
      <c r="B77" s="154"/>
      <c r="C77" s="155" t="n">
        <f aca="false">D77/98*100/0.15239</f>
        <v>0</v>
      </c>
      <c r="D77" s="156" t="n">
        <f aca="false">январь!E78</f>
        <v>0</v>
      </c>
      <c r="E77" s="155" t="n">
        <f aca="false">F77/98*100/0.1746</f>
        <v>0</v>
      </c>
      <c r="F77" s="156" t="n">
        <f aca="false">февраль!E78</f>
        <v>0</v>
      </c>
      <c r="G77" s="155" t="n">
        <f aca="false">H77/98*100/0.1746</f>
        <v>0</v>
      </c>
      <c r="H77" s="156" t="n">
        <f aca="false">март!E78</f>
        <v>0</v>
      </c>
      <c r="I77" s="155" t="n">
        <f aca="false">J77/98*100/0.1746</f>
        <v>0</v>
      </c>
      <c r="J77" s="156" t="n">
        <f aca="false">апрель!E78</f>
        <v>0</v>
      </c>
      <c r="K77" s="155" t="n">
        <f aca="false">L77/98*100/0.1746</f>
        <v>0</v>
      </c>
      <c r="L77" s="156" t="n">
        <f aca="false">май!E78</f>
        <v>0</v>
      </c>
      <c r="M77" s="155" t="n">
        <f aca="false">N77/98*100/0.1746</f>
        <v>0</v>
      </c>
      <c r="N77" s="156" t="n">
        <f aca="false">июнь!E78</f>
        <v>0</v>
      </c>
      <c r="O77" s="155" t="n">
        <f aca="false">P77/98*100/0.1746</f>
        <v>0</v>
      </c>
      <c r="P77" s="156" t="n">
        <f aca="false">июль!E78</f>
        <v>0</v>
      </c>
      <c r="Q77" s="155" t="n">
        <f aca="false">R77/98*100/0.1746</f>
        <v>0</v>
      </c>
      <c r="R77" s="156" t="n">
        <f aca="false">август!E78</f>
        <v>0</v>
      </c>
      <c r="S77" s="155" t="n">
        <f aca="false">T77/98*100/0.1746</f>
        <v>0</v>
      </c>
      <c r="T77" s="156" t="n">
        <f aca="false">сентябрь!E78</f>
        <v>0</v>
      </c>
      <c r="U77" s="155" t="n">
        <f aca="false">V77/98*100/0.1746</f>
        <v>0</v>
      </c>
      <c r="V77" s="156" t="n">
        <f aca="false">октябрь!E78</f>
        <v>0</v>
      </c>
      <c r="W77" s="155" t="n">
        <f aca="false">X77/98*100/0.1746</f>
        <v>0</v>
      </c>
      <c r="X77" s="156" t="n">
        <f aca="false">ноябрь!E81</f>
        <v>0</v>
      </c>
      <c r="Y77" s="155" t="n">
        <f aca="false">Z77/98*100/0.1746</f>
        <v>0</v>
      </c>
      <c r="Z77" s="156" t="n">
        <f aca="false">декабрь!E78</f>
        <v>0</v>
      </c>
      <c r="AA77" s="158" t="n">
        <f aca="false">C77+E77+G77+I77+K77+M77+O77+Q77+S77+U77+W77+Y77</f>
        <v>0</v>
      </c>
      <c r="AB77" s="159" t="n">
        <f aca="false">D77+F77+H77+J77+L77+N77+P77+R77+T77+V77+X77+Z77</f>
        <v>0</v>
      </c>
      <c r="AC77" s="174" t="n">
        <f aca="false">AC76+1</f>
        <v>69</v>
      </c>
      <c r="AD77" s="175"/>
      <c r="AE77" s="176"/>
      <c r="AF77" s="176"/>
      <c r="AG77" s="177"/>
      <c r="AH77" s="178"/>
      <c r="AI77" s="179" t="n">
        <f aca="false">AA77</f>
        <v>0</v>
      </c>
      <c r="AJ77" s="180" t="n">
        <f aca="false">SUM(AE77:AI77)</f>
        <v>0</v>
      </c>
      <c r="AK77" s="231"/>
      <c r="AL77" s="191"/>
      <c r="AM77" s="181" t="n">
        <f aca="false">AL77+AA77</f>
        <v>0</v>
      </c>
      <c r="AN77" s="182" t="n">
        <f aca="false">AK77-AM77</f>
        <v>0</v>
      </c>
      <c r="AO77" s="183" t="n">
        <f aca="false">AN77*0.1746</f>
        <v>0</v>
      </c>
      <c r="AP77" s="184"/>
      <c r="AR77" s="170" t="n">
        <f aca="false">AS77-AS77*0.1433/0.1746</f>
        <v>0</v>
      </c>
      <c r="AS77" s="170"/>
      <c r="AT77" s="174" t="n">
        <f aca="false">AT76+1</f>
        <v>69</v>
      </c>
      <c r="AU77" s="172" t="n">
        <f aca="false">AB77*100/98*2%+AB77*100/98*0.8%</f>
        <v>0</v>
      </c>
      <c r="AV77" s="112"/>
      <c r="AW77" s="173" t="n">
        <f aca="false">июль!H78</f>
        <v>0</v>
      </c>
    </row>
    <row r="78" customFormat="false" ht="11.25" hidden="false" customHeight="true" outlineLevel="0" collapsed="false">
      <c r="A78" s="153" t="n">
        <f aca="false">A77+1</f>
        <v>71</v>
      </c>
      <c r="B78" s="154"/>
      <c r="C78" s="155" t="n">
        <f aca="false">D78/98*100/0.15239</f>
        <v>0</v>
      </c>
      <c r="D78" s="156" t="n">
        <f aca="false">январь!E79</f>
        <v>0</v>
      </c>
      <c r="E78" s="155" t="n">
        <f aca="false">F78/98*100/0.1746</f>
        <v>0</v>
      </c>
      <c r="F78" s="156" t="n">
        <f aca="false">февраль!E79</f>
        <v>0</v>
      </c>
      <c r="G78" s="155" t="n">
        <f aca="false">H78/98*100/0.1746</f>
        <v>0</v>
      </c>
      <c r="H78" s="156" t="n">
        <f aca="false">март!E79</f>
        <v>0</v>
      </c>
      <c r="I78" s="155" t="n">
        <f aca="false">J78/98*100/0.1746</f>
        <v>0</v>
      </c>
      <c r="J78" s="156" t="n">
        <f aca="false">апрель!E79</f>
        <v>0</v>
      </c>
      <c r="K78" s="155" t="n">
        <f aca="false">L78/98*100/0.1746</f>
        <v>0</v>
      </c>
      <c r="L78" s="156" t="n">
        <f aca="false">май!E79</f>
        <v>0</v>
      </c>
      <c r="M78" s="155" t="n">
        <f aca="false">N78/98*100/0.1746</f>
        <v>0</v>
      </c>
      <c r="N78" s="156" t="n">
        <f aca="false">июнь!E79</f>
        <v>0</v>
      </c>
      <c r="O78" s="155" t="n">
        <f aca="false">P78/98*100/0.1746</f>
        <v>0</v>
      </c>
      <c r="P78" s="156" t="n">
        <f aca="false">июль!E79</f>
        <v>0</v>
      </c>
      <c r="Q78" s="155" t="n">
        <f aca="false">R78/98*100/0.1746</f>
        <v>0</v>
      </c>
      <c r="R78" s="156" t="n">
        <f aca="false">август!E79</f>
        <v>0</v>
      </c>
      <c r="S78" s="155" t="n">
        <f aca="false">T78/98*100/0.1746</f>
        <v>0</v>
      </c>
      <c r="T78" s="156" t="n">
        <f aca="false">сентябрь!E79</f>
        <v>0</v>
      </c>
      <c r="U78" s="155" t="n">
        <f aca="false">V78/98*100/0.1746</f>
        <v>0</v>
      </c>
      <c r="V78" s="156" t="n">
        <f aca="false">октябрь!E79</f>
        <v>0</v>
      </c>
      <c r="W78" s="155" t="n">
        <f aca="false">X78/98*100/0.1746</f>
        <v>0</v>
      </c>
      <c r="X78" s="156" t="n">
        <f aca="false">ноябрь!E82</f>
        <v>0</v>
      </c>
      <c r="Y78" s="155" t="n">
        <f aca="false">Z78/98*100/0.1746</f>
        <v>0</v>
      </c>
      <c r="Z78" s="156" t="n">
        <f aca="false">декабрь!E79</f>
        <v>0</v>
      </c>
      <c r="AA78" s="158" t="n">
        <f aca="false">C78+E78+G78+I78+K78+M78+O78+Q78+S78+U78+W78+Y78</f>
        <v>0</v>
      </c>
      <c r="AB78" s="159" t="n">
        <f aca="false">D78+F78+H78+J78+L78+N78+P78+R78+T78+V78+X78+Z78</f>
        <v>0</v>
      </c>
      <c r="AC78" s="185" t="n">
        <f aca="false">AC77+1</f>
        <v>70</v>
      </c>
      <c r="AD78" s="175"/>
      <c r="AE78" s="176"/>
      <c r="AF78" s="176"/>
      <c r="AG78" s="177"/>
      <c r="AH78" s="178"/>
      <c r="AI78" s="179" t="n">
        <f aca="false">AA78</f>
        <v>0</v>
      </c>
      <c r="AJ78" s="180" t="n">
        <f aca="false">SUM(AE78:AI78)</f>
        <v>0</v>
      </c>
      <c r="AK78" s="232"/>
      <c r="AL78" s="232"/>
      <c r="AM78" s="232" t="n">
        <f aca="false">AL78+AA78</f>
        <v>0</v>
      </c>
      <c r="AN78" s="233" t="n">
        <f aca="false">AK78-AM78</f>
        <v>0</v>
      </c>
      <c r="AO78" s="183" t="n">
        <f aca="false">AN78*0.1746</f>
        <v>0</v>
      </c>
      <c r="AP78" s="234"/>
      <c r="AR78" s="170" t="n">
        <f aca="false">AS78-AS78*0.1433/0.1746</f>
        <v>0</v>
      </c>
      <c r="AS78" s="170"/>
      <c r="AT78" s="185" t="n">
        <f aca="false">AT77+1</f>
        <v>70</v>
      </c>
      <c r="AU78" s="172" t="n">
        <f aca="false">AB78*100/98*2%+AB78*100/98*0.8%</f>
        <v>0</v>
      </c>
      <c r="AV78" s="112"/>
      <c r="AW78" s="173" t="n">
        <f aca="false">июль!H79</f>
        <v>0</v>
      </c>
    </row>
    <row r="79" customFormat="false" ht="11.25" hidden="false" customHeight="true" outlineLevel="0" collapsed="false">
      <c r="A79" s="153" t="n">
        <f aca="false">A78+1</f>
        <v>72</v>
      </c>
      <c r="B79" s="154"/>
      <c r="C79" s="155" t="n">
        <f aca="false">D79/98*100/0.15239</f>
        <v>0</v>
      </c>
      <c r="D79" s="156" t="n">
        <f aca="false">январь!E80</f>
        <v>0</v>
      </c>
      <c r="E79" s="155" t="n">
        <f aca="false">F79/98*100/0.1746</f>
        <v>0</v>
      </c>
      <c r="F79" s="156" t="n">
        <f aca="false">февраль!E80</f>
        <v>0</v>
      </c>
      <c r="G79" s="155" t="n">
        <f aca="false">H79/98*100/0.1746</f>
        <v>0</v>
      </c>
      <c r="H79" s="156" t="n">
        <f aca="false">март!E80</f>
        <v>0</v>
      </c>
      <c r="I79" s="155" t="n">
        <f aca="false">J79/98*100/0.1746</f>
        <v>0</v>
      </c>
      <c r="J79" s="156" t="n">
        <f aca="false">апрель!E80</f>
        <v>0</v>
      </c>
      <c r="K79" s="155" t="n">
        <f aca="false">L79/98*100/0.1746</f>
        <v>0</v>
      </c>
      <c r="L79" s="156" t="n">
        <f aca="false">май!E80</f>
        <v>0</v>
      </c>
      <c r="M79" s="155" t="n">
        <f aca="false">N79/98*100/0.1746</f>
        <v>0</v>
      </c>
      <c r="N79" s="156" t="n">
        <f aca="false">июнь!E80</f>
        <v>0</v>
      </c>
      <c r="O79" s="155" t="n">
        <f aca="false">P79/98*100/0.1746</f>
        <v>0</v>
      </c>
      <c r="P79" s="156" t="n">
        <f aca="false">июль!E80</f>
        <v>0</v>
      </c>
      <c r="Q79" s="155" t="n">
        <f aca="false">R79/98*100/0.1746</f>
        <v>0</v>
      </c>
      <c r="R79" s="156" t="n">
        <f aca="false">август!E80</f>
        <v>0</v>
      </c>
      <c r="S79" s="155" t="n">
        <f aca="false">T79/98*100/0.1746</f>
        <v>0</v>
      </c>
      <c r="T79" s="156" t="n">
        <f aca="false">сентябрь!E80</f>
        <v>0</v>
      </c>
      <c r="U79" s="155" t="n">
        <f aca="false">V79/98*100/0.1746</f>
        <v>0</v>
      </c>
      <c r="V79" s="156" t="n">
        <f aca="false">октябрь!E80</f>
        <v>0</v>
      </c>
      <c r="W79" s="155" t="n">
        <f aca="false">X79/98*100/0.1746</f>
        <v>0</v>
      </c>
      <c r="X79" s="156" t="n">
        <f aca="false">ноябрь!E83</f>
        <v>0</v>
      </c>
      <c r="Y79" s="155" t="n">
        <f aca="false">Z79/98*100/0.1746</f>
        <v>0</v>
      </c>
      <c r="Z79" s="156" t="n">
        <f aca="false">декабрь!E80</f>
        <v>0</v>
      </c>
      <c r="AA79" s="158" t="n">
        <f aca="false">C79+E79+G79+I79+K79+M79+O79+Q79+S79+U79+W79+Y79</f>
        <v>0</v>
      </c>
      <c r="AB79" s="159" t="n">
        <f aca="false">D79+F79+H79+J79+L79+N79+P79+R79+T79+V79+X79+Z79</f>
        <v>0</v>
      </c>
      <c r="AC79" s="185" t="n">
        <f aca="false">AC78+1</f>
        <v>71</v>
      </c>
      <c r="AD79" s="175"/>
      <c r="AE79" s="176"/>
      <c r="AF79" s="176"/>
      <c r="AG79" s="177"/>
      <c r="AH79" s="178"/>
      <c r="AI79" s="179" t="n">
        <f aca="false">AA79</f>
        <v>0</v>
      </c>
      <c r="AJ79" s="180" t="n">
        <f aca="false">SUM(AE79:AI79)</f>
        <v>0</v>
      </c>
      <c r="AK79" s="181"/>
      <c r="AL79" s="181"/>
      <c r="AM79" s="181" t="n">
        <f aca="false">AL79+AA79+AR79</f>
        <v>0</v>
      </c>
      <c r="AN79" s="182" t="n">
        <f aca="false">AK79-AM79</f>
        <v>0</v>
      </c>
      <c r="AO79" s="183" t="n">
        <f aca="false">AN79*0.1746</f>
        <v>0</v>
      </c>
      <c r="AP79" s="184"/>
      <c r="AR79" s="170" t="n">
        <f aca="false">AS79-AS79*0.1433/0.1746</f>
        <v>0</v>
      </c>
      <c r="AS79" s="170"/>
      <c r="AT79" s="185" t="n">
        <f aca="false">AT78+1</f>
        <v>71</v>
      </c>
      <c r="AU79" s="172" t="n">
        <f aca="false">AB79*100/98*2%+AB79*100/98*0.8%</f>
        <v>0</v>
      </c>
      <c r="AV79" s="112"/>
      <c r="AW79" s="173" t="n">
        <f aca="false">июль!H80</f>
        <v>0</v>
      </c>
    </row>
    <row r="80" s="252" customFormat="true" ht="12" hidden="false" customHeight="true" outlineLevel="0" collapsed="false">
      <c r="A80" s="235" t="n">
        <f aca="false">A79+1</f>
        <v>73</v>
      </c>
      <c r="B80" s="236"/>
      <c r="C80" s="237" t="n">
        <f aca="false">D80/0.15239</f>
        <v>0</v>
      </c>
      <c r="D80" s="238" t="n">
        <f aca="false">январь!E81</f>
        <v>0</v>
      </c>
      <c r="E80" s="237" t="n">
        <f aca="false">F80/0.1746</f>
        <v>0</v>
      </c>
      <c r="F80" s="238" t="n">
        <f aca="false">февраль!E81</f>
        <v>0</v>
      </c>
      <c r="G80" s="237" t="n">
        <f aca="false">H80/0.1746</f>
        <v>0</v>
      </c>
      <c r="H80" s="238" t="n">
        <f aca="false">март!E81</f>
        <v>0</v>
      </c>
      <c r="I80" s="237" t="n">
        <f aca="false">J80/0.1746</f>
        <v>0</v>
      </c>
      <c r="J80" s="238" t="n">
        <f aca="false">апрель!E81</f>
        <v>0</v>
      </c>
      <c r="K80" s="237" t="n">
        <f aca="false">L80/0.1746</f>
        <v>0</v>
      </c>
      <c r="L80" s="238" t="n">
        <f aca="false">май!E81</f>
        <v>0</v>
      </c>
      <c r="M80" s="237" t="n">
        <f aca="false">N80/0.1746</f>
        <v>0</v>
      </c>
      <c r="N80" s="238" t="n">
        <f aca="false">июнь!E81</f>
        <v>0</v>
      </c>
      <c r="O80" s="237" t="n">
        <f aca="false">P80/0.1746</f>
        <v>0</v>
      </c>
      <c r="P80" s="238" t="n">
        <f aca="false">июль!E81</f>
        <v>0</v>
      </c>
      <c r="Q80" s="237" t="n">
        <f aca="false">R80/0.1746</f>
        <v>0</v>
      </c>
      <c r="R80" s="156" t="n">
        <f aca="false">август!E81</f>
        <v>0</v>
      </c>
      <c r="S80" s="237" t="n">
        <f aca="false">T80/0.1746</f>
        <v>0</v>
      </c>
      <c r="T80" s="238" t="n">
        <f aca="false">сентябрь!E81</f>
        <v>0</v>
      </c>
      <c r="U80" s="237" t="n">
        <f aca="false">V80/0.1746</f>
        <v>0</v>
      </c>
      <c r="V80" s="238" t="n">
        <f aca="false">октябрь!E81</f>
        <v>0</v>
      </c>
      <c r="W80" s="237" t="n">
        <f aca="false">X80/0.1746</f>
        <v>0</v>
      </c>
      <c r="X80" s="238" t="n">
        <f aca="false">ноябрь!E84</f>
        <v>0</v>
      </c>
      <c r="Y80" s="237" t="n">
        <f aca="false">Z80/0.1746</f>
        <v>0</v>
      </c>
      <c r="Z80" s="238" t="n">
        <f aca="false">декабрь!E81</f>
        <v>0</v>
      </c>
      <c r="AA80" s="239" t="n">
        <f aca="false">C80+E80+G80+I80+K80+M80+O80+Q80+S80+U80+W80+Y80</f>
        <v>0</v>
      </c>
      <c r="AB80" s="240" t="n">
        <f aca="false">D80+F80+H80+J80+L80+N80+P80+R80+T80+V80+X80+Z80</f>
        <v>0</v>
      </c>
      <c r="AC80" s="241" t="n">
        <f aca="false">AC79+1</f>
        <v>72</v>
      </c>
      <c r="AD80" s="242"/>
      <c r="AE80" s="243"/>
      <c r="AF80" s="243"/>
      <c r="AG80" s="244"/>
      <c r="AH80" s="245"/>
      <c r="AI80" s="246" t="n">
        <f aca="false">AA80</f>
        <v>0</v>
      </c>
      <c r="AJ80" s="247" t="n">
        <f aca="false">SUM(AE80:AI80)</f>
        <v>0</v>
      </c>
      <c r="AK80" s="232"/>
      <c r="AL80" s="232"/>
      <c r="AM80" s="232" t="n">
        <f aca="false">AL80+AA80</f>
        <v>0</v>
      </c>
      <c r="AN80" s="233" t="n">
        <f aca="false">AK80+AO80-AM80</f>
        <v>0</v>
      </c>
      <c r="AO80" s="188"/>
      <c r="AP80" s="248"/>
      <c r="AQ80" s="249" t="n">
        <f aca="false">AN80*AO3</f>
        <v>0</v>
      </c>
      <c r="AR80" s="170"/>
      <c r="AS80" s="250"/>
      <c r="AT80" s="241" t="n">
        <f aca="false">AT79+1</f>
        <v>72</v>
      </c>
      <c r="AU80" s="172"/>
      <c r="AV80" s="251"/>
      <c r="AW80" s="173" t="n">
        <f aca="false">июль!H81</f>
        <v>0</v>
      </c>
    </row>
    <row r="81" customFormat="false" ht="11.25" hidden="false" customHeight="true" outlineLevel="0" collapsed="false">
      <c r="A81" s="153" t="n">
        <f aca="false">A80+1</f>
        <v>74</v>
      </c>
      <c r="B81" s="154"/>
      <c r="C81" s="155" t="n">
        <f aca="false">D81/98*100/0.15239</f>
        <v>0</v>
      </c>
      <c r="D81" s="156" t="n">
        <f aca="false">январь!E82</f>
        <v>0</v>
      </c>
      <c r="E81" s="155" t="n">
        <f aca="false">F81/98*100/0.1746</f>
        <v>0</v>
      </c>
      <c r="F81" s="156" t="n">
        <f aca="false">февраль!E82</f>
        <v>0</v>
      </c>
      <c r="G81" s="155" t="n">
        <f aca="false">H81/98*100/0.1746</f>
        <v>0</v>
      </c>
      <c r="H81" s="156" t="n">
        <f aca="false">март!E82</f>
        <v>0</v>
      </c>
      <c r="I81" s="155" t="n">
        <f aca="false">J81/98*100/0.1746</f>
        <v>0</v>
      </c>
      <c r="J81" s="156" t="n">
        <f aca="false">апрель!E82</f>
        <v>0</v>
      </c>
      <c r="K81" s="155" t="n">
        <f aca="false">L81/98*100/0.1746</f>
        <v>0</v>
      </c>
      <c r="L81" s="156" t="n">
        <f aca="false">май!E82</f>
        <v>0</v>
      </c>
      <c r="M81" s="155" t="n">
        <f aca="false">N81/98*100/0.1746</f>
        <v>0</v>
      </c>
      <c r="N81" s="156" t="n">
        <f aca="false">июнь!E82</f>
        <v>0</v>
      </c>
      <c r="O81" s="155" t="n">
        <f aca="false">P81/98*100/0.1746</f>
        <v>0</v>
      </c>
      <c r="P81" s="156" t="n">
        <f aca="false">июль!E82</f>
        <v>0</v>
      </c>
      <c r="Q81" s="155" t="n">
        <f aca="false">R81/98*100/0.1746</f>
        <v>0</v>
      </c>
      <c r="R81" s="156" t="n">
        <f aca="false">август!E82</f>
        <v>0</v>
      </c>
      <c r="S81" s="155" t="n">
        <f aca="false">T81/98*100/0.1746</f>
        <v>0</v>
      </c>
      <c r="T81" s="156" t="n">
        <f aca="false">сентябрь!E82</f>
        <v>0</v>
      </c>
      <c r="U81" s="155" t="n">
        <f aca="false">V81/98*100/0.1746</f>
        <v>0</v>
      </c>
      <c r="V81" s="156" t="n">
        <f aca="false">октябрь!E82</f>
        <v>0</v>
      </c>
      <c r="W81" s="155" t="n">
        <f aca="false">X81/98*100/0.1746</f>
        <v>0</v>
      </c>
      <c r="X81" s="156" t="n">
        <f aca="false">ноябрь!E85</f>
        <v>0</v>
      </c>
      <c r="Y81" s="155" t="n">
        <f aca="false">Z81/98*100/0.1746</f>
        <v>0</v>
      </c>
      <c r="Z81" s="156" t="n">
        <f aca="false">декабрь!E82</f>
        <v>0</v>
      </c>
      <c r="AA81" s="158" t="n">
        <f aca="false">C81+E81+G81+I81+K81+M81+O81+Q81+S81+U81+W81+Y81</f>
        <v>0</v>
      </c>
      <c r="AB81" s="159" t="n">
        <f aca="false">D81+F81+H81+J81+L81+N81+P81+R81+T81+V81+X81+Z81</f>
        <v>0</v>
      </c>
      <c r="AC81" s="185" t="n">
        <f aca="false">AC80+1</f>
        <v>73</v>
      </c>
      <c r="AD81" s="175"/>
      <c r="AE81" s="176"/>
      <c r="AF81" s="176"/>
      <c r="AG81" s="177"/>
      <c r="AH81" s="178"/>
      <c r="AI81" s="179" t="n">
        <f aca="false">AA81</f>
        <v>0</v>
      </c>
      <c r="AJ81" s="180" t="n">
        <f aca="false">SUM(AE81:AI81)</f>
        <v>0</v>
      </c>
      <c r="AK81" s="231"/>
      <c r="AL81" s="191"/>
      <c r="AM81" s="181" t="n">
        <f aca="false">AL81+AA81+AR81</f>
        <v>0</v>
      </c>
      <c r="AN81" s="182" t="n">
        <f aca="false">AK81-AM81</f>
        <v>0</v>
      </c>
      <c r="AO81" s="183" t="n">
        <f aca="false">AN81*0.1746</f>
        <v>0</v>
      </c>
      <c r="AP81" s="184"/>
      <c r="AQ81" s="104"/>
      <c r="AR81" s="170" t="n">
        <f aca="false">AS81-AS81*0.1433/0.1746</f>
        <v>0</v>
      </c>
      <c r="AS81" s="170"/>
      <c r="AT81" s="185" t="n">
        <f aca="false">AT80+1</f>
        <v>73</v>
      </c>
      <c r="AU81" s="172" t="n">
        <f aca="false">AB81*100/98*2%+AB81*100/98*0.8%</f>
        <v>0</v>
      </c>
      <c r="AV81" s="112"/>
      <c r="AW81" s="173" t="n">
        <f aca="false">июль!H82</f>
        <v>0</v>
      </c>
    </row>
    <row r="82" customFormat="false" ht="12.75" hidden="false" customHeight="true" outlineLevel="0" collapsed="false">
      <c r="A82" s="153" t="n">
        <f aca="false">A81+1</f>
        <v>75</v>
      </c>
      <c r="B82" s="154"/>
      <c r="C82" s="155" t="n">
        <f aca="false">D82/98*100/0.15239</f>
        <v>0</v>
      </c>
      <c r="D82" s="156" t="n">
        <f aca="false">январь!E83</f>
        <v>0</v>
      </c>
      <c r="E82" s="155" t="n">
        <f aca="false">F82/98*100/0.1746</f>
        <v>0</v>
      </c>
      <c r="F82" s="156" t="n">
        <f aca="false">февраль!E83</f>
        <v>0</v>
      </c>
      <c r="G82" s="155" t="n">
        <f aca="false">H82/98*100/0.1746</f>
        <v>0</v>
      </c>
      <c r="H82" s="156" t="n">
        <f aca="false">март!E83</f>
        <v>0</v>
      </c>
      <c r="I82" s="155" t="n">
        <f aca="false">J82/98*100/0.1746</f>
        <v>0</v>
      </c>
      <c r="J82" s="156" t="n">
        <f aca="false">апрель!E83</f>
        <v>0</v>
      </c>
      <c r="K82" s="155" t="n">
        <f aca="false">L82/98*100/0.1746</f>
        <v>0</v>
      </c>
      <c r="L82" s="156" t="n">
        <f aca="false">май!E83</f>
        <v>0</v>
      </c>
      <c r="M82" s="155" t="n">
        <f aca="false">N82/98*100/0.1746</f>
        <v>0</v>
      </c>
      <c r="N82" s="156" t="n">
        <f aca="false">июнь!E83</f>
        <v>0</v>
      </c>
      <c r="O82" s="155" t="n">
        <f aca="false">P82/98*100/0.1746</f>
        <v>0</v>
      </c>
      <c r="P82" s="156" t="n">
        <f aca="false">июль!E83</f>
        <v>0</v>
      </c>
      <c r="Q82" s="155" t="n">
        <f aca="false">R82/98*100/0.1746</f>
        <v>0</v>
      </c>
      <c r="R82" s="156" t="n">
        <f aca="false">август!E83</f>
        <v>0</v>
      </c>
      <c r="S82" s="155" t="n">
        <f aca="false">T82/98*100/0.1746</f>
        <v>0</v>
      </c>
      <c r="T82" s="156" t="n">
        <f aca="false">сентябрь!E83</f>
        <v>0</v>
      </c>
      <c r="U82" s="155" t="n">
        <f aca="false">V82/98*100/0.1746</f>
        <v>0</v>
      </c>
      <c r="V82" s="156" t="n">
        <f aca="false">октябрь!E83</f>
        <v>0</v>
      </c>
      <c r="W82" s="155" t="n">
        <f aca="false">X82/98*100/0.1746</f>
        <v>0</v>
      </c>
      <c r="X82" s="156" t="n">
        <f aca="false">ноябрь!E86</f>
        <v>0</v>
      </c>
      <c r="Y82" s="155" t="n">
        <f aca="false">Z82/98*100/0.1746</f>
        <v>0</v>
      </c>
      <c r="Z82" s="156" t="n">
        <f aca="false">декабрь!E83</f>
        <v>0</v>
      </c>
      <c r="AA82" s="158" t="n">
        <f aca="false">C82+E82+G82+I82+K82+M82+O82+Q82+S82+U82+W82+Y82</f>
        <v>0</v>
      </c>
      <c r="AB82" s="159" t="n">
        <f aca="false">D82+F82+H82+J82+L82+N82+P82+R82+T82+V82+X82+Z82</f>
        <v>0</v>
      </c>
      <c r="AC82" s="185" t="n">
        <f aca="false">AC81+1</f>
        <v>74</v>
      </c>
      <c r="AD82" s="175"/>
      <c r="AE82" s="176"/>
      <c r="AF82" s="176"/>
      <c r="AG82" s="177"/>
      <c r="AH82" s="178"/>
      <c r="AI82" s="179" t="n">
        <f aca="false">AA82</f>
        <v>0</v>
      </c>
      <c r="AJ82" s="180" t="n">
        <f aca="false">SUM(AE82:AI82)</f>
        <v>0</v>
      </c>
      <c r="AK82" s="191"/>
      <c r="AL82" s="191"/>
      <c r="AM82" s="181" t="n">
        <f aca="false">AL82+AA82</f>
        <v>0</v>
      </c>
      <c r="AN82" s="182" t="n">
        <f aca="false">AK82-AM82</f>
        <v>0</v>
      </c>
      <c r="AO82" s="183" t="n">
        <f aca="false">AN82*0.1746</f>
        <v>0</v>
      </c>
      <c r="AP82" s="184"/>
      <c r="AR82" s="170" t="n">
        <f aca="false">AS82-AS82*0.1433/0.1746</f>
        <v>0</v>
      </c>
      <c r="AS82" s="170"/>
      <c r="AT82" s="185" t="n">
        <f aca="false">AT81+1</f>
        <v>74</v>
      </c>
      <c r="AU82" s="172" t="n">
        <f aca="false">AB82*100/98*2%+AB82*100/98*0.8%</f>
        <v>0</v>
      </c>
      <c r="AV82" s="112"/>
      <c r="AW82" s="173" t="n">
        <f aca="false">июль!H83</f>
        <v>0</v>
      </c>
    </row>
    <row r="83" customFormat="false" ht="13.5" hidden="false" customHeight="true" outlineLevel="0" collapsed="false">
      <c r="A83" s="153" t="n">
        <f aca="false">A82+1</f>
        <v>76</v>
      </c>
      <c r="B83" s="154"/>
      <c r="C83" s="155" t="n">
        <f aca="false">D83/98*100/0.15239</f>
        <v>0</v>
      </c>
      <c r="D83" s="156" t="n">
        <f aca="false">январь!E84</f>
        <v>0</v>
      </c>
      <c r="E83" s="155" t="n">
        <f aca="false">F83/98*100/0.1746</f>
        <v>0</v>
      </c>
      <c r="F83" s="156" t="n">
        <f aca="false">февраль!E84</f>
        <v>0</v>
      </c>
      <c r="G83" s="155" t="n">
        <f aca="false">H83/98*100/0.1746</f>
        <v>0</v>
      </c>
      <c r="H83" s="156" t="n">
        <f aca="false">март!E84</f>
        <v>0</v>
      </c>
      <c r="I83" s="155" t="n">
        <f aca="false">J83/98*100/0.1746</f>
        <v>0</v>
      </c>
      <c r="J83" s="156" t="n">
        <f aca="false">апрель!E84</f>
        <v>0</v>
      </c>
      <c r="K83" s="155" t="n">
        <f aca="false">L83/98*100/0.1746</f>
        <v>0</v>
      </c>
      <c r="L83" s="156" t="n">
        <f aca="false">май!E84</f>
        <v>0</v>
      </c>
      <c r="M83" s="155" t="n">
        <f aca="false">N83/98*100/0.1746</f>
        <v>0</v>
      </c>
      <c r="N83" s="156" t="n">
        <f aca="false">июнь!E84</f>
        <v>0</v>
      </c>
      <c r="O83" s="155" t="n">
        <f aca="false">P83/98*100/0.1746</f>
        <v>0</v>
      </c>
      <c r="P83" s="156" t="n">
        <f aca="false">июль!E84</f>
        <v>0</v>
      </c>
      <c r="Q83" s="155" t="n">
        <f aca="false">R83/98*100/0.1746</f>
        <v>0</v>
      </c>
      <c r="R83" s="156" t="n">
        <f aca="false">август!E84</f>
        <v>0</v>
      </c>
      <c r="S83" s="155" t="n">
        <f aca="false">T83/98*100/0.1746</f>
        <v>0</v>
      </c>
      <c r="T83" s="156" t="n">
        <f aca="false">сентябрь!E84</f>
        <v>0</v>
      </c>
      <c r="U83" s="155" t="n">
        <f aca="false">V83/98*100/0.1746</f>
        <v>0</v>
      </c>
      <c r="V83" s="156" t="n">
        <f aca="false">октябрь!E84</f>
        <v>0</v>
      </c>
      <c r="W83" s="155" t="n">
        <f aca="false">X83/98*100/0.1746</f>
        <v>0</v>
      </c>
      <c r="X83" s="156" t="n">
        <f aca="false">ноябрь!E87</f>
        <v>0</v>
      </c>
      <c r="Y83" s="155" t="n">
        <f aca="false">Z83/98*100/0.1746</f>
        <v>0</v>
      </c>
      <c r="Z83" s="156" t="n">
        <f aca="false">декабрь!E84</f>
        <v>0</v>
      </c>
      <c r="AA83" s="158" t="n">
        <f aca="false">C83+E83+G83+I83+K83+M83+O83+Q83+S83+U83+W83+Y83</f>
        <v>0</v>
      </c>
      <c r="AB83" s="159" t="n">
        <f aca="false">D83+F83+H83+J83+L83+N83+P83+R83+T83+V83+X83+Z83</f>
        <v>0</v>
      </c>
      <c r="AC83" s="185" t="n">
        <f aca="false">AC82+1</f>
        <v>75</v>
      </c>
      <c r="AD83" s="175"/>
      <c r="AE83" s="176"/>
      <c r="AF83" s="176"/>
      <c r="AG83" s="177"/>
      <c r="AH83" s="178"/>
      <c r="AI83" s="179" t="n">
        <f aca="false">AA83</f>
        <v>0</v>
      </c>
      <c r="AJ83" s="180" t="n">
        <f aca="false">SUM(AE83:AI83)</f>
        <v>0</v>
      </c>
      <c r="AK83" s="191"/>
      <c r="AL83" s="191"/>
      <c r="AM83" s="181" t="n">
        <f aca="false">AL83+AA83+AR83</f>
        <v>0</v>
      </c>
      <c r="AN83" s="182" t="n">
        <f aca="false">AK83-AM83</f>
        <v>0</v>
      </c>
      <c r="AO83" s="183" t="n">
        <f aca="false">AN83*0.1746</f>
        <v>0</v>
      </c>
      <c r="AP83" s="184"/>
      <c r="AR83" s="170" t="n">
        <f aca="false">AS83-AS83*0.1433/0.1746</f>
        <v>0</v>
      </c>
      <c r="AS83" s="170"/>
      <c r="AT83" s="185" t="n">
        <f aca="false">AT82+1</f>
        <v>75</v>
      </c>
      <c r="AU83" s="172" t="n">
        <f aca="false">AB83*100/98*2%+AB83*100/98*0.8%</f>
        <v>0</v>
      </c>
      <c r="AV83" s="112"/>
      <c r="AW83" s="173" t="n">
        <f aca="false">июль!H84</f>
        <v>0</v>
      </c>
    </row>
    <row r="84" customFormat="false" ht="11.25" hidden="false" customHeight="true" outlineLevel="0" collapsed="false">
      <c r="A84" s="153" t="n">
        <f aca="false">A83+1</f>
        <v>77</v>
      </c>
      <c r="B84" s="154"/>
      <c r="C84" s="155" t="n">
        <f aca="false">D84/98*100/0.15239</f>
        <v>0</v>
      </c>
      <c r="D84" s="156" t="n">
        <f aca="false">январь!E85</f>
        <v>0</v>
      </c>
      <c r="E84" s="155" t="n">
        <f aca="false">F84/98*100/0.1746</f>
        <v>0</v>
      </c>
      <c r="F84" s="156" t="n">
        <f aca="false">февраль!E85</f>
        <v>0</v>
      </c>
      <c r="G84" s="155" t="n">
        <f aca="false">H84/98*100/0.1746</f>
        <v>0</v>
      </c>
      <c r="H84" s="156" t="n">
        <f aca="false">март!E85</f>
        <v>0</v>
      </c>
      <c r="I84" s="155" t="n">
        <f aca="false">J84/98*100/0.1746</f>
        <v>0</v>
      </c>
      <c r="J84" s="156" t="n">
        <f aca="false">апрель!E85</f>
        <v>0</v>
      </c>
      <c r="K84" s="155" t="n">
        <f aca="false">L84/98*100/0.1746</f>
        <v>0</v>
      </c>
      <c r="L84" s="156" t="n">
        <f aca="false">май!E85</f>
        <v>0</v>
      </c>
      <c r="M84" s="155" t="n">
        <f aca="false">N84/98*100/0.1746</f>
        <v>0</v>
      </c>
      <c r="N84" s="156" t="n">
        <f aca="false">июнь!E85</f>
        <v>0</v>
      </c>
      <c r="O84" s="155" t="n">
        <f aca="false">P84/98*100/0.1746</f>
        <v>0</v>
      </c>
      <c r="P84" s="156" t="n">
        <f aca="false">июль!E85</f>
        <v>0</v>
      </c>
      <c r="Q84" s="155" t="n">
        <f aca="false">R84/98*100/0.1746</f>
        <v>0</v>
      </c>
      <c r="R84" s="156" t="n">
        <f aca="false">август!E85</f>
        <v>0</v>
      </c>
      <c r="S84" s="155" t="n">
        <f aca="false">T84/98*100/0.1746</f>
        <v>0</v>
      </c>
      <c r="T84" s="156" t="n">
        <f aca="false">сентябрь!E85</f>
        <v>0</v>
      </c>
      <c r="U84" s="155" t="n">
        <f aca="false">V84/98*100/0.1746</f>
        <v>0</v>
      </c>
      <c r="V84" s="156" t="n">
        <f aca="false">октябрь!E85</f>
        <v>0</v>
      </c>
      <c r="W84" s="155" t="n">
        <f aca="false">X84/98*100/0.1746</f>
        <v>0</v>
      </c>
      <c r="X84" s="156" t="n">
        <f aca="false">ноябрь!E88</f>
        <v>0</v>
      </c>
      <c r="Y84" s="155" t="n">
        <f aca="false">Z84/98*100/0.1746</f>
        <v>0</v>
      </c>
      <c r="Z84" s="156" t="n">
        <f aca="false">декабрь!E85</f>
        <v>0</v>
      </c>
      <c r="AA84" s="158" t="n">
        <f aca="false">C84+E84+G84+I84+K84+M84+O84+Q84+S84+U84+W84+Y84</f>
        <v>0</v>
      </c>
      <c r="AB84" s="159" t="n">
        <f aca="false">D84+F84+H84+J84+L84+N84+P84+R84+T84+V84+X84+Z84</f>
        <v>0</v>
      </c>
      <c r="AC84" s="201" t="n">
        <f aca="false">AC83+1</f>
        <v>76</v>
      </c>
      <c r="AD84" s="202"/>
      <c r="AE84" s="203"/>
      <c r="AF84" s="203"/>
      <c r="AG84" s="204"/>
      <c r="AH84" s="205"/>
      <c r="AI84" s="206" t="n">
        <f aca="false">AA84</f>
        <v>0</v>
      </c>
      <c r="AJ84" s="207" t="n">
        <f aca="false">SUM(AE84:AI84)</f>
        <v>0</v>
      </c>
      <c r="AK84" s="209"/>
      <c r="AL84" s="209"/>
      <c r="AM84" s="209" t="n">
        <f aca="false">8397+150+AA84+AR84</f>
        <v>8547</v>
      </c>
      <c r="AN84" s="210" t="n">
        <f aca="false">AK84-AM84</f>
        <v>-8547</v>
      </c>
      <c r="AO84" s="183" t="n">
        <f aca="false">AN84*0.1746</f>
        <v>-1492.3062</v>
      </c>
      <c r="AP84" s="211"/>
      <c r="AR84" s="170" t="n">
        <f aca="false">AS84-AS84*0.1433/0.1746</f>
        <v>0</v>
      </c>
      <c r="AS84" s="170"/>
      <c r="AT84" s="160" t="n">
        <f aca="false">AT83+1</f>
        <v>76</v>
      </c>
      <c r="AU84" s="172" t="n">
        <f aca="false">AB84*100/98*2%+AB84*100/98*0.8%</f>
        <v>0</v>
      </c>
      <c r="AV84" s="112"/>
      <c r="AW84" s="173" t="n">
        <f aca="false">июль!H85</f>
        <v>0</v>
      </c>
    </row>
    <row r="85" customFormat="false" ht="11.25" hidden="false" customHeight="true" outlineLevel="0" collapsed="false">
      <c r="A85" s="153" t="n">
        <f aca="false">A84+1</f>
        <v>78</v>
      </c>
      <c r="B85" s="154"/>
      <c r="C85" s="155" t="n">
        <f aca="false">D85/98*100/0.15239</f>
        <v>0</v>
      </c>
      <c r="D85" s="156" t="n">
        <f aca="false">январь!E86</f>
        <v>0</v>
      </c>
      <c r="E85" s="155" t="n">
        <f aca="false">F85/98*100/0.1746</f>
        <v>0</v>
      </c>
      <c r="F85" s="156" t="n">
        <f aca="false">февраль!E86</f>
        <v>0</v>
      </c>
      <c r="G85" s="155" t="n">
        <f aca="false">H85/98*100/0.1746</f>
        <v>0</v>
      </c>
      <c r="H85" s="156" t="n">
        <f aca="false">март!E86</f>
        <v>0</v>
      </c>
      <c r="I85" s="155" t="n">
        <f aca="false">J85/98*100/0.1746</f>
        <v>0</v>
      </c>
      <c r="J85" s="156" t="n">
        <f aca="false">апрель!E86</f>
        <v>0</v>
      </c>
      <c r="K85" s="155" t="n">
        <f aca="false">L85/98*100/0.1746</f>
        <v>0</v>
      </c>
      <c r="L85" s="156" t="n">
        <f aca="false">май!E86</f>
        <v>0</v>
      </c>
      <c r="M85" s="155" t="n">
        <f aca="false">N85/98*100/0.1746</f>
        <v>0</v>
      </c>
      <c r="N85" s="156" t="n">
        <f aca="false">июнь!E86</f>
        <v>0</v>
      </c>
      <c r="O85" s="155" t="n">
        <f aca="false">P85/98*100/0.1746</f>
        <v>0</v>
      </c>
      <c r="P85" s="156" t="n">
        <f aca="false">июль!E86</f>
        <v>0</v>
      </c>
      <c r="Q85" s="155" t="n">
        <f aca="false">R85/98*100/0.1746</f>
        <v>0</v>
      </c>
      <c r="R85" s="156" t="n">
        <f aca="false">август!E86</f>
        <v>0</v>
      </c>
      <c r="S85" s="155" t="n">
        <f aca="false">T85/98*100/0.1746</f>
        <v>0</v>
      </c>
      <c r="T85" s="156" t="n">
        <f aca="false">сентябрь!E86</f>
        <v>0</v>
      </c>
      <c r="U85" s="155" t="n">
        <f aca="false">V85/98*100/0.1746</f>
        <v>0</v>
      </c>
      <c r="V85" s="156" t="n">
        <f aca="false">октябрь!E86</f>
        <v>0</v>
      </c>
      <c r="W85" s="155" t="n">
        <f aca="false">X85/98*100/0.1746</f>
        <v>0</v>
      </c>
      <c r="X85" s="156" t="n">
        <f aca="false">ноябрь!E89</f>
        <v>0</v>
      </c>
      <c r="Y85" s="155" t="n">
        <f aca="false">Z85/98*100/0.1746</f>
        <v>0</v>
      </c>
      <c r="Z85" s="156" t="n">
        <f aca="false">декабрь!E86</f>
        <v>0</v>
      </c>
      <c r="AA85" s="158" t="n">
        <f aca="false">C85+E85+G85+I85+K85+M85+O85+Q85+S85+U85+W85+Y85</f>
        <v>0</v>
      </c>
      <c r="AB85" s="159" t="n">
        <f aca="false">D85+F85+H85+J85+L85+N85+P85+R85+T85+V85+X85+Z85</f>
        <v>0</v>
      </c>
      <c r="AC85" s="185" t="n">
        <f aca="false">AC84+1</f>
        <v>77</v>
      </c>
      <c r="AD85" s="175"/>
      <c r="AE85" s="176"/>
      <c r="AF85" s="176"/>
      <c r="AG85" s="177"/>
      <c r="AH85" s="178"/>
      <c r="AI85" s="179" t="n">
        <f aca="false">AA85</f>
        <v>0</v>
      </c>
      <c r="AJ85" s="180" t="n">
        <f aca="false">SUM(AE85:AI85)</f>
        <v>0</v>
      </c>
      <c r="AK85" s="191"/>
      <c r="AL85" s="191"/>
      <c r="AM85" s="181" t="n">
        <f aca="false">AL85+AA85+AR85</f>
        <v>0</v>
      </c>
      <c r="AN85" s="182" t="n">
        <f aca="false">AK85-AM85</f>
        <v>0</v>
      </c>
      <c r="AO85" s="183" t="n">
        <f aca="false">AN85*0.1746</f>
        <v>0</v>
      </c>
      <c r="AP85" s="184"/>
      <c r="AR85" s="170" t="n">
        <f aca="false">AS85-AS85*0.1433/0.1746</f>
        <v>0</v>
      </c>
      <c r="AS85" s="170"/>
      <c r="AT85" s="185" t="n">
        <f aca="false">AT84+1</f>
        <v>77</v>
      </c>
      <c r="AU85" s="172" t="n">
        <f aca="false">AB85*100/98*2%+AB85*100/98*0.8%</f>
        <v>0</v>
      </c>
      <c r="AV85" s="112"/>
      <c r="AW85" s="173" t="n">
        <f aca="false">июль!H86</f>
        <v>0</v>
      </c>
    </row>
    <row r="86" customFormat="false" ht="10.5" hidden="false" customHeight="true" outlineLevel="0" collapsed="false">
      <c r="A86" s="153" t="n">
        <f aca="false">A85+1</f>
        <v>79</v>
      </c>
      <c r="B86" s="154"/>
      <c r="C86" s="155" t="n">
        <f aca="false">D86/98*100/0.15239</f>
        <v>0</v>
      </c>
      <c r="D86" s="156" t="n">
        <f aca="false">январь!E87</f>
        <v>0</v>
      </c>
      <c r="E86" s="155" t="n">
        <f aca="false">F86/98*100/0.1746</f>
        <v>0</v>
      </c>
      <c r="F86" s="156" t="n">
        <f aca="false">февраль!E87</f>
        <v>0</v>
      </c>
      <c r="G86" s="155" t="n">
        <f aca="false">H86/98*100/0.1746</f>
        <v>0</v>
      </c>
      <c r="H86" s="156" t="n">
        <f aca="false">март!E87</f>
        <v>0</v>
      </c>
      <c r="I86" s="155" t="n">
        <f aca="false">J86/98*100/0.1746</f>
        <v>0</v>
      </c>
      <c r="J86" s="156" t="n">
        <f aca="false">апрель!E87</f>
        <v>0</v>
      </c>
      <c r="K86" s="155" t="n">
        <f aca="false">L86/98*100/0.1746</f>
        <v>0</v>
      </c>
      <c r="L86" s="156" t="n">
        <f aca="false">май!E87</f>
        <v>0</v>
      </c>
      <c r="M86" s="155" t="n">
        <f aca="false">N86/98*100/0.1746</f>
        <v>0</v>
      </c>
      <c r="N86" s="156" t="n">
        <f aca="false">июнь!E87</f>
        <v>0</v>
      </c>
      <c r="O86" s="155" t="n">
        <f aca="false">P86/98*100/0.1746</f>
        <v>0</v>
      </c>
      <c r="P86" s="156" t="n">
        <f aca="false">июль!E87</f>
        <v>0</v>
      </c>
      <c r="Q86" s="155" t="n">
        <f aca="false">R86/98*100/0.1746</f>
        <v>0</v>
      </c>
      <c r="R86" s="156" t="n">
        <f aca="false">август!E87</f>
        <v>0</v>
      </c>
      <c r="S86" s="155" t="n">
        <f aca="false">T86/98*100/0.1746</f>
        <v>0</v>
      </c>
      <c r="T86" s="156" t="n">
        <f aca="false">сентябрь!E87</f>
        <v>0</v>
      </c>
      <c r="U86" s="155" t="n">
        <f aca="false">V86/98*100/0.1746</f>
        <v>0</v>
      </c>
      <c r="V86" s="156" t="n">
        <f aca="false">октябрь!E87</f>
        <v>0</v>
      </c>
      <c r="W86" s="155" t="n">
        <f aca="false">X86/98*100/0.1746</f>
        <v>0</v>
      </c>
      <c r="X86" s="156" t="n">
        <f aca="false">ноябрь!E90</f>
        <v>0</v>
      </c>
      <c r="Y86" s="155" t="n">
        <f aca="false">Z86/98*100/0.1746</f>
        <v>0</v>
      </c>
      <c r="Z86" s="156" t="n">
        <f aca="false">декабрь!E87</f>
        <v>0</v>
      </c>
      <c r="AA86" s="158" t="n">
        <f aca="false">C86+E86+G86+I86+K86+M86+O86+Q86+S86+U86+W86+Y86</f>
        <v>0</v>
      </c>
      <c r="AB86" s="159" t="n">
        <f aca="false">D86+F86+H86+J86+L86+N86+P86+R86+T86+V86+X86+Z86</f>
        <v>0</v>
      </c>
      <c r="AC86" s="201" t="n">
        <f aca="false">AC85+1</f>
        <v>78</v>
      </c>
      <c r="AD86" s="202"/>
      <c r="AE86" s="203"/>
      <c r="AF86" s="203"/>
      <c r="AG86" s="204"/>
      <c r="AH86" s="205"/>
      <c r="AI86" s="206" t="n">
        <f aca="false">AA86</f>
        <v>0</v>
      </c>
      <c r="AJ86" s="207" t="n">
        <f aca="false">SUM(AE86:AI86)</f>
        <v>0</v>
      </c>
      <c r="AK86" s="208"/>
      <c r="AL86" s="209"/>
      <c r="AM86" s="209" t="n">
        <f aca="false">0.7+AA86</f>
        <v>0.7</v>
      </c>
      <c r="AN86" s="210" t="n">
        <f aca="false">AK86-AM86</f>
        <v>-0.7</v>
      </c>
      <c r="AO86" s="183" t="n">
        <f aca="false">AN86*0.1746</f>
        <v>-0.12222</v>
      </c>
      <c r="AP86" s="211"/>
      <c r="AR86" s="170" t="n">
        <f aca="false">AS86-AS86*0.1433/0.1746</f>
        <v>0</v>
      </c>
      <c r="AS86" s="170"/>
      <c r="AT86" s="160" t="n">
        <f aca="false">AT85+1</f>
        <v>78</v>
      </c>
      <c r="AU86" s="172" t="n">
        <f aca="false">AB86*100/98*2%+AB86*100/98*0.8%</f>
        <v>0</v>
      </c>
      <c r="AV86" s="112"/>
      <c r="AW86" s="173" t="n">
        <f aca="false">июль!H87</f>
        <v>0</v>
      </c>
    </row>
    <row r="87" customFormat="false" ht="12" hidden="false" customHeight="true" outlineLevel="0" collapsed="false">
      <c r="A87" s="153" t="n">
        <f aca="false">A86+1</f>
        <v>80</v>
      </c>
      <c r="B87" s="154"/>
      <c r="C87" s="155" t="n">
        <f aca="false">D87/98*100/0.15239</f>
        <v>0</v>
      </c>
      <c r="D87" s="156" t="n">
        <f aca="false">январь!E88</f>
        <v>0</v>
      </c>
      <c r="E87" s="155" t="n">
        <f aca="false">F87/98*100/0.1746</f>
        <v>0</v>
      </c>
      <c r="F87" s="156" t="n">
        <f aca="false">февраль!E88</f>
        <v>0</v>
      </c>
      <c r="G87" s="155" t="n">
        <f aca="false">H87/98*100/0.1746</f>
        <v>0</v>
      </c>
      <c r="H87" s="156" t="n">
        <f aca="false">март!E88</f>
        <v>0</v>
      </c>
      <c r="I87" s="155" t="n">
        <f aca="false">J87/98*100/0.1746</f>
        <v>0</v>
      </c>
      <c r="J87" s="156" t="n">
        <f aca="false">апрель!E88</f>
        <v>0</v>
      </c>
      <c r="K87" s="155" t="n">
        <f aca="false">L87/98*100/0.1746</f>
        <v>0</v>
      </c>
      <c r="L87" s="156" t="n">
        <f aca="false">май!E88</f>
        <v>0</v>
      </c>
      <c r="M87" s="155" t="n">
        <f aca="false">N87/98*100/0.1746</f>
        <v>0</v>
      </c>
      <c r="N87" s="156" t="n">
        <f aca="false">июнь!E88</f>
        <v>0</v>
      </c>
      <c r="O87" s="155" t="n">
        <f aca="false">P87/98*100/0.1746</f>
        <v>0</v>
      </c>
      <c r="P87" s="156" t="n">
        <f aca="false">июль!E88</f>
        <v>0</v>
      </c>
      <c r="Q87" s="155" t="n">
        <f aca="false">R87/98*100/0.1746</f>
        <v>0</v>
      </c>
      <c r="R87" s="156" t="n">
        <f aca="false">август!E88</f>
        <v>0</v>
      </c>
      <c r="S87" s="155" t="n">
        <f aca="false">T87/98*100/0.1746</f>
        <v>0</v>
      </c>
      <c r="T87" s="156" t="n">
        <f aca="false">сентябрь!E88</f>
        <v>0</v>
      </c>
      <c r="U87" s="155" t="n">
        <f aca="false">V87/98*100/0.1746</f>
        <v>0</v>
      </c>
      <c r="V87" s="156" t="n">
        <f aca="false">октябрь!E88</f>
        <v>0</v>
      </c>
      <c r="W87" s="155" t="n">
        <f aca="false">X87/98*100/0.1746</f>
        <v>0</v>
      </c>
      <c r="X87" s="156" t="n">
        <f aca="false">ноябрь!E91</f>
        <v>0</v>
      </c>
      <c r="Y87" s="155" t="n">
        <f aca="false">Z87/98*100/0.1746</f>
        <v>0</v>
      </c>
      <c r="Z87" s="156" t="n">
        <f aca="false">декабрь!E88</f>
        <v>0</v>
      </c>
      <c r="AA87" s="158" t="n">
        <f aca="false">C87+E87+G87+I87+K87+M87+O87+Q87+S87+U87+W87+Y87</f>
        <v>0</v>
      </c>
      <c r="AB87" s="159" t="n">
        <f aca="false">D87+F87+H87+J87+L87+N87+P87+R87+T87+V87+X87+Z87</f>
        <v>0</v>
      </c>
      <c r="AC87" s="174" t="n">
        <f aca="false">AC86+1</f>
        <v>79</v>
      </c>
      <c r="AD87" s="175"/>
      <c r="AE87" s="176"/>
      <c r="AF87" s="176"/>
      <c r="AG87" s="177"/>
      <c r="AH87" s="178"/>
      <c r="AI87" s="179" t="n">
        <f aca="false">AA87</f>
        <v>0</v>
      </c>
      <c r="AJ87" s="180" t="n">
        <f aca="false">SUM(AE87:AI87)</f>
        <v>0</v>
      </c>
      <c r="AK87" s="181"/>
      <c r="AL87" s="181"/>
      <c r="AM87" s="181" t="n">
        <f aca="false">AL87+AA87</f>
        <v>0</v>
      </c>
      <c r="AN87" s="182" t="n">
        <f aca="false">AK87-AM87</f>
        <v>0</v>
      </c>
      <c r="AO87" s="183" t="n">
        <f aca="false">AN87*0.1746</f>
        <v>0</v>
      </c>
      <c r="AP87" s="184"/>
      <c r="AR87" s="170" t="n">
        <f aca="false">AS87-AS87*0.1433/0.1746</f>
        <v>0</v>
      </c>
      <c r="AS87" s="170"/>
      <c r="AT87" s="174" t="n">
        <f aca="false">AT86+1</f>
        <v>79</v>
      </c>
      <c r="AU87" s="172" t="n">
        <f aca="false">AB87*100/98*2%+AB87*100/98*0.8%</f>
        <v>0</v>
      </c>
      <c r="AV87" s="112"/>
      <c r="AW87" s="173" t="n">
        <f aca="false">июль!H88</f>
        <v>0</v>
      </c>
    </row>
    <row r="88" customFormat="false" ht="12" hidden="false" customHeight="true" outlineLevel="0" collapsed="false">
      <c r="A88" s="153" t="n">
        <f aca="false">A87+1</f>
        <v>81</v>
      </c>
      <c r="B88" s="154"/>
      <c r="C88" s="155" t="n">
        <f aca="false">D88/98*100/0.15239</f>
        <v>0</v>
      </c>
      <c r="D88" s="156" t="n">
        <f aca="false">январь!E89</f>
        <v>0</v>
      </c>
      <c r="E88" s="155" t="n">
        <f aca="false">F88/98*100/0.1746</f>
        <v>0</v>
      </c>
      <c r="F88" s="156" t="n">
        <f aca="false">февраль!E89</f>
        <v>0</v>
      </c>
      <c r="G88" s="155" t="n">
        <f aca="false">H88/98*100/0.1746</f>
        <v>0</v>
      </c>
      <c r="H88" s="156" t="n">
        <f aca="false">март!E89</f>
        <v>0</v>
      </c>
      <c r="I88" s="155" t="n">
        <f aca="false">J88/98*100/0.1746</f>
        <v>0</v>
      </c>
      <c r="J88" s="156" t="n">
        <f aca="false">апрель!E89</f>
        <v>0</v>
      </c>
      <c r="K88" s="155" t="n">
        <f aca="false">L88/98*100/0.1746</f>
        <v>0</v>
      </c>
      <c r="L88" s="156" t="n">
        <f aca="false">май!E89</f>
        <v>0</v>
      </c>
      <c r="M88" s="155" t="n">
        <f aca="false">N88/98*100/0.1746</f>
        <v>0</v>
      </c>
      <c r="N88" s="156" t="n">
        <f aca="false">июнь!E89</f>
        <v>0</v>
      </c>
      <c r="O88" s="155" t="n">
        <f aca="false">P88/98*100/0.1746</f>
        <v>0</v>
      </c>
      <c r="P88" s="156" t="n">
        <f aca="false">июль!E89</f>
        <v>0</v>
      </c>
      <c r="Q88" s="155" t="n">
        <f aca="false">R88/98*100/0.1746</f>
        <v>0</v>
      </c>
      <c r="R88" s="156" t="n">
        <f aca="false">август!E89</f>
        <v>0</v>
      </c>
      <c r="S88" s="155" t="n">
        <f aca="false">T88/98*100/0.1746</f>
        <v>0</v>
      </c>
      <c r="T88" s="156" t="n">
        <f aca="false">сентябрь!E89</f>
        <v>0</v>
      </c>
      <c r="U88" s="155" t="n">
        <f aca="false">V88/98*100/0.1746</f>
        <v>0</v>
      </c>
      <c r="V88" s="156" t="n">
        <f aca="false">октябрь!E89</f>
        <v>0</v>
      </c>
      <c r="W88" s="155" t="n">
        <f aca="false">X88/98*100/0.1746</f>
        <v>0</v>
      </c>
      <c r="X88" s="156" t="n">
        <f aca="false">ноябрь!E92</f>
        <v>0</v>
      </c>
      <c r="Y88" s="155" t="n">
        <f aca="false">Z88/98*100/0.1746</f>
        <v>0</v>
      </c>
      <c r="Z88" s="156" t="n">
        <f aca="false">декабрь!E89</f>
        <v>0</v>
      </c>
      <c r="AA88" s="158" t="n">
        <f aca="false">C88+E88+G88+I88+K88+M88+O88+Q88+S88+U88+W88+Y88</f>
        <v>0</v>
      </c>
      <c r="AB88" s="159" t="n">
        <f aca="false">D88+F88+H88+J88+L88+N88+P88+R88+T88+V88+X88+Z88</f>
        <v>0</v>
      </c>
      <c r="AC88" s="185" t="n">
        <f aca="false">AC87+1</f>
        <v>80</v>
      </c>
      <c r="AD88" s="175"/>
      <c r="AE88" s="176"/>
      <c r="AF88" s="176"/>
      <c r="AG88" s="177"/>
      <c r="AH88" s="178"/>
      <c r="AI88" s="179" t="n">
        <f aca="false">AA88</f>
        <v>0</v>
      </c>
      <c r="AJ88" s="180" t="n">
        <f aca="false">SUM(AE88:AI88)</f>
        <v>0</v>
      </c>
      <c r="AK88" s="181"/>
      <c r="AL88" s="181"/>
      <c r="AM88" s="181" t="n">
        <f aca="false">AL88+AA88</f>
        <v>0</v>
      </c>
      <c r="AN88" s="182" t="n">
        <f aca="false">AK88-AM88</f>
        <v>0</v>
      </c>
      <c r="AO88" s="183" t="n">
        <f aca="false">AN88*0.1746</f>
        <v>0</v>
      </c>
      <c r="AP88" s="184"/>
      <c r="AR88" s="170" t="n">
        <f aca="false">AS88-AS88*0.1433/0.1746</f>
        <v>0</v>
      </c>
      <c r="AS88" s="170"/>
      <c r="AT88" s="185" t="n">
        <f aca="false">AT87+1</f>
        <v>80</v>
      </c>
      <c r="AU88" s="172" t="n">
        <f aca="false">AB88*100/98*2%+AB88*100/98*0.8%</f>
        <v>0</v>
      </c>
      <c r="AV88" s="112"/>
      <c r="AW88" s="173" t="n">
        <f aca="false">июль!H89</f>
        <v>0</v>
      </c>
    </row>
    <row r="89" customFormat="false" ht="11.25" hidden="false" customHeight="true" outlineLevel="0" collapsed="false">
      <c r="A89" s="153" t="n">
        <f aca="false">A88+1</f>
        <v>82</v>
      </c>
      <c r="B89" s="154"/>
      <c r="C89" s="155" t="n">
        <f aca="false">D89/98*100/0.15239</f>
        <v>0</v>
      </c>
      <c r="D89" s="156" t="n">
        <f aca="false">январь!E90</f>
        <v>0</v>
      </c>
      <c r="E89" s="155" t="n">
        <f aca="false">F89/98*100/0.1746</f>
        <v>0</v>
      </c>
      <c r="F89" s="156" t="n">
        <f aca="false">февраль!E90</f>
        <v>0</v>
      </c>
      <c r="G89" s="155" t="n">
        <f aca="false">H89/98*100/0.1746</f>
        <v>0</v>
      </c>
      <c r="H89" s="156" t="n">
        <f aca="false">март!E90</f>
        <v>0</v>
      </c>
      <c r="I89" s="155" t="n">
        <f aca="false">J89/98*100/0.1746</f>
        <v>0</v>
      </c>
      <c r="J89" s="156" t="n">
        <f aca="false">апрель!E90</f>
        <v>0</v>
      </c>
      <c r="K89" s="155" t="n">
        <f aca="false">L89/98*100/0.1746</f>
        <v>0</v>
      </c>
      <c r="L89" s="156" t="n">
        <f aca="false">май!E90</f>
        <v>0</v>
      </c>
      <c r="M89" s="155" t="n">
        <f aca="false">N89/98*100/0.1746</f>
        <v>0</v>
      </c>
      <c r="N89" s="156" t="n">
        <f aca="false">июнь!E90</f>
        <v>0</v>
      </c>
      <c r="O89" s="155" t="n">
        <f aca="false">P89/98*100/0.1746</f>
        <v>0</v>
      </c>
      <c r="P89" s="156" t="n">
        <f aca="false">июль!E90</f>
        <v>0</v>
      </c>
      <c r="Q89" s="155" t="n">
        <f aca="false">R89/98*100/0.1746</f>
        <v>0</v>
      </c>
      <c r="R89" s="156" t="n">
        <f aca="false">август!E90</f>
        <v>0</v>
      </c>
      <c r="S89" s="155" t="n">
        <f aca="false">T89/98*100/0.1746</f>
        <v>0</v>
      </c>
      <c r="T89" s="156" t="n">
        <f aca="false">сентябрь!E90</f>
        <v>0</v>
      </c>
      <c r="U89" s="155" t="n">
        <f aca="false">V89/98*100/0.1746</f>
        <v>0</v>
      </c>
      <c r="V89" s="156" t="n">
        <f aca="false">октябрь!E90</f>
        <v>0</v>
      </c>
      <c r="W89" s="155" t="n">
        <f aca="false">X89/98*100/0.1746</f>
        <v>0</v>
      </c>
      <c r="X89" s="156" t="n">
        <f aca="false">ноябрь!E93</f>
        <v>0</v>
      </c>
      <c r="Y89" s="155" t="n">
        <f aca="false">Z89/98*100/0.1746</f>
        <v>0</v>
      </c>
      <c r="Z89" s="156" t="n">
        <f aca="false">декабрь!E90</f>
        <v>0</v>
      </c>
      <c r="AA89" s="158" t="n">
        <f aca="false">C89+E89+G89+I89+K89+M89+O89+Q89+S89+U89+W89+Y89</f>
        <v>0</v>
      </c>
      <c r="AB89" s="159" t="n">
        <f aca="false">D89+F89+H89+J89+L89+N89+P89+R89+T89+V89+X89+Z89</f>
        <v>0</v>
      </c>
      <c r="AC89" s="185" t="n">
        <f aca="false">AC88+1</f>
        <v>81</v>
      </c>
      <c r="AD89" s="175"/>
      <c r="AE89" s="176"/>
      <c r="AF89" s="176"/>
      <c r="AG89" s="177"/>
      <c r="AH89" s="178"/>
      <c r="AI89" s="179" t="n">
        <f aca="false">AA89</f>
        <v>0</v>
      </c>
      <c r="AJ89" s="180" t="n">
        <f aca="false">SUM(AE89:AI89)</f>
        <v>0</v>
      </c>
      <c r="AK89" s="186"/>
      <c r="AL89" s="186"/>
      <c r="AM89" s="181" t="n">
        <f aca="false">-5+6+AA89+AR89</f>
        <v>1</v>
      </c>
      <c r="AN89" s="187" t="n">
        <f aca="false">AK89-AM89</f>
        <v>-1</v>
      </c>
      <c r="AO89" s="183" t="n">
        <f aca="false">AN89*0.1746</f>
        <v>-0.1746</v>
      </c>
      <c r="AP89" s="188"/>
      <c r="AR89" s="170" t="n">
        <f aca="false">AS89-AS89*0.1433/0.1746</f>
        <v>0</v>
      </c>
      <c r="AS89" s="170"/>
      <c r="AT89" s="185" t="n">
        <f aca="false">AT88+1</f>
        <v>81</v>
      </c>
      <c r="AU89" s="172" t="n">
        <f aca="false">AB89*100/98*2%+AB89*100/98*0.8%</f>
        <v>0</v>
      </c>
      <c r="AV89" s="112"/>
      <c r="AW89" s="173" t="n">
        <f aca="false">июль!H90</f>
        <v>0</v>
      </c>
    </row>
    <row r="90" customFormat="false" ht="12.75" hidden="false" customHeight="true" outlineLevel="0" collapsed="false">
      <c r="A90" s="153" t="n">
        <f aca="false">A89+1</f>
        <v>83</v>
      </c>
      <c r="B90" s="154"/>
      <c r="C90" s="155" t="n">
        <f aca="false">D90/98*100/0.15239</f>
        <v>0</v>
      </c>
      <c r="D90" s="156" t="n">
        <f aca="false">январь!E91</f>
        <v>0</v>
      </c>
      <c r="E90" s="155" t="n">
        <f aca="false">F90/98*100/0.1746</f>
        <v>0</v>
      </c>
      <c r="F90" s="156" t="n">
        <f aca="false">февраль!E91</f>
        <v>0</v>
      </c>
      <c r="G90" s="155" t="n">
        <f aca="false">H90/98*100/0.1746</f>
        <v>0</v>
      </c>
      <c r="H90" s="156" t="n">
        <f aca="false">март!E91</f>
        <v>0</v>
      </c>
      <c r="I90" s="155" t="n">
        <f aca="false">J90/98*100/0.1746</f>
        <v>0</v>
      </c>
      <c r="J90" s="156" t="n">
        <f aca="false">апрель!E91</f>
        <v>0</v>
      </c>
      <c r="K90" s="155" t="n">
        <f aca="false">L90/98*100/0.1746</f>
        <v>0</v>
      </c>
      <c r="L90" s="156" t="n">
        <f aca="false">май!E91</f>
        <v>0</v>
      </c>
      <c r="M90" s="155" t="n">
        <f aca="false">N90/98*100/0.1746</f>
        <v>0</v>
      </c>
      <c r="N90" s="156" t="n">
        <f aca="false">июнь!E91</f>
        <v>0</v>
      </c>
      <c r="O90" s="155" t="n">
        <f aca="false">P90/98*100/0.1746</f>
        <v>0</v>
      </c>
      <c r="P90" s="156" t="n">
        <f aca="false">июль!E91</f>
        <v>0</v>
      </c>
      <c r="Q90" s="155" t="n">
        <f aca="false">R90/98*100/0.1746</f>
        <v>0</v>
      </c>
      <c r="R90" s="156" t="n">
        <f aca="false">август!E91</f>
        <v>0</v>
      </c>
      <c r="S90" s="155" t="n">
        <f aca="false">T90/98*100/0.1746</f>
        <v>0</v>
      </c>
      <c r="T90" s="156" t="n">
        <f aca="false">сентябрь!E91</f>
        <v>0</v>
      </c>
      <c r="U90" s="155" t="n">
        <f aca="false">V90/98*100/0.1746</f>
        <v>0</v>
      </c>
      <c r="V90" s="156" t="n">
        <f aca="false">октябрь!E91</f>
        <v>0</v>
      </c>
      <c r="W90" s="155" t="n">
        <f aca="false">X90/98*100/0.1746</f>
        <v>0</v>
      </c>
      <c r="X90" s="156" t="n">
        <f aca="false">ноябрь!E94</f>
        <v>0</v>
      </c>
      <c r="Y90" s="155" t="n">
        <f aca="false">Z90/98*100/0.1746</f>
        <v>0</v>
      </c>
      <c r="Z90" s="156" t="n">
        <f aca="false">декабрь!E91</f>
        <v>0</v>
      </c>
      <c r="AA90" s="158" t="n">
        <f aca="false">C90+E90+G90+I90+K90+M90+O90+Q90+S90+U90+W90+Y90</f>
        <v>0</v>
      </c>
      <c r="AB90" s="159" t="n">
        <f aca="false">D90+F90+H90+J90+L90+N90+P90+R90+T90+V90+X90+Z90</f>
        <v>0</v>
      </c>
      <c r="AC90" s="174" t="n">
        <f aca="false">AC89+1</f>
        <v>82</v>
      </c>
      <c r="AD90" s="175"/>
      <c r="AE90" s="176"/>
      <c r="AF90" s="176"/>
      <c r="AG90" s="177"/>
      <c r="AH90" s="178"/>
      <c r="AI90" s="179" t="n">
        <f aca="false">AA90</f>
        <v>0</v>
      </c>
      <c r="AJ90" s="180" t="n">
        <f aca="false">SUM(AE90:AI90)</f>
        <v>0</v>
      </c>
      <c r="AK90" s="191"/>
      <c r="AL90" s="191"/>
      <c r="AM90" s="181" t="n">
        <f aca="false">AL90+AA90</f>
        <v>0</v>
      </c>
      <c r="AN90" s="182" t="n">
        <f aca="false">AK90-AM90</f>
        <v>0</v>
      </c>
      <c r="AO90" s="183" t="n">
        <f aca="false">AN90*0.1746</f>
        <v>0</v>
      </c>
      <c r="AP90" s="184"/>
      <c r="AR90" s="170" t="n">
        <f aca="false">AS90-AS90*0.1433/0.1746</f>
        <v>0</v>
      </c>
      <c r="AS90" s="170"/>
      <c r="AT90" s="174" t="n">
        <f aca="false">AT89+1</f>
        <v>82</v>
      </c>
      <c r="AU90" s="172" t="n">
        <f aca="false">AB90*100/98*2%+AB90*100/98*0.8%</f>
        <v>0</v>
      </c>
      <c r="AV90" s="112"/>
      <c r="AW90" s="173" t="n">
        <f aca="false">июль!H91</f>
        <v>0</v>
      </c>
    </row>
    <row r="91" customFormat="false" ht="12" hidden="false" customHeight="true" outlineLevel="0" collapsed="false">
      <c r="A91" s="153" t="n">
        <f aca="false">A90+1</f>
        <v>84</v>
      </c>
      <c r="B91" s="154"/>
      <c r="C91" s="155" t="n">
        <f aca="false">D91/98*100/0.15239</f>
        <v>0</v>
      </c>
      <c r="D91" s="156" t="n">
        <f aca="false">январь!E92</f>
        <v>0</v>
      </c>
      <c r="E91" s="155" t="n">
        <f aca="false">F91/98*100/0.1746</f>
        <v>0</v>
      </c>
      <c r="F91" s="156" t="n">
        <f aca="false">февраль!E92</f>
        <v>0</v>
      </c>
      <c r="G91" s="155" t="n">
        <f aca="false">H91/98*100/0.1746</f>
        <v>0</v>
      </c>
      <c r="H91" s="156" t="n">
        <f aca="false">март!E92</f>
        <v>0</v>
      </c>
      <c r="I91" s="155" t="n">
        <f aca="false">J91/98*100/0.1746</f>
        <v>0</v>
      </c>
      <c r="J91" s="156" t="n">
        <f aca="false">апрель!E92</f>
        <v>0</v>
      </c>
      <c r="K91" s="155" t="n">
        <f aca="false">L91/98*100/0.1746</f>
        <v>0</v>
      </c>
      <c r="L91" s="156" t="n">
        <f aca="false">май!E92</f>
        <v>0</v>
      </c>
      <c r="M91" s="155" t="n">
        <f aca="false">N91/98*100/0.1746</f>
        <v>0</v>
      </c>
      <c r="N91" s="156" t="n">
        <f aca="false">июнь!E92</f>
        <v>0</v>
      </c>
      <c r="O91" s="155" t="n">
        <f aca="false">P91/98*100/0.1746</f>
        <v>0</v>
      </c>
      <c r="P91" s="156" t="n">
        <f aca="false">июль!E92</f>
        <v>0</v>
      </c>
      <c r="Q91" s="155" t="n">
        <f aca="false">R91/98*100/0.1746</f>
        <v>0</v>
      </c>
      <c r="R91" s="156" t="n">
        <f aca="false">август!E92</f>
        <v>0</v>
      </c>
      <c r="S91" s="155" t="n">
        <f aca="false">T91/98*100/0.1746</f>
        <v>0</v>
      </c>
      <c r="T91" s="156" t="n">
        <f aca="false">сентябрь!E92</f>
        <v>0</v>
      </c>
      <c r="U91" s="155" t="n">
        <f aca="false">V91/98*100/0.1746</f>
        <v>0</v>
      </c>
      <c r="V91" s="156" t="n">
        <f aca="false">октябрь!E92</f>
        <v>0</v>
      </c>
      <c r="W91" s="155" t="n">
        <f aca="false">X91/98*100/0.1746</f>
        <v>0</v>
      </c>
      <c r="X91" s="156" t="n">
        <f aca="false">ноябрь!E95</f>
        <v>0</v>
      </c>
      <c r="Y91" s="155" t="n">
        <f aca="false">Z91/98*100/0.1746</f>
        <v>0</v>
      </c>
      <c r="Z91" s="156" t="n">
        <f aca="false">декабрь!E92</f>
        <v>0</v>
      </c>
      <c r="AA91" s="158" t="n">
        <f aca="false">C91+E91+G91+I91+K91+M91+O91+Q91+S91+U91+W91+Y91</f>
        <v>0</v>
      </c>
      <c r="AB91" s="159" t="n">
        <f aca="false">D91+F91+H91+J91+L91+N91+P91+R91+T91+V91+X91+Z91</f>
        <v>0</v>
      </c>
      <c r="AC91" s="185" t="n">
        <f aca="false">AC90+1</f>
        <v>83</v>
      </c>
      <c r="AD91" s="175"/>
      <c r="AE91" s="176"/>
      <c r="AF91" s="176"/>
      <c r="AG91" s="177"/>
      <c r="AH91" s="178"/>
      <c r="AI91" s="179" t="n">
        <f aca="false">AA91</f>
        <v>0</v>
      </c>
      <c r="AJ91" s="180" t="n">
        <f aca="false">SUM(AE91:AI91)</f>
        <v>0</v>
      </c>
      <c r="AK91" s="181"/>
      <c r="AL91" s="181"/>
      <c r="AM91" s="181" t="n">
        <f aca="false">AL91+AA91+AR91</f>
        <v>0</v>
      </c>
      <c r="AN91" s="182" t="n">
        <f aca="false">(AK91)-AM91</f>
        <v>0</v>
      </c>
      <c r="AO91" s="183" t="n">
        <f aca="false">AN91*0.1746</f>
        <v>0</v>
      </c>
      <c r="AP91" s="184"/>
      <c r="AR91" s="170" t="n">
        <f aca="false">AS91-AS91*0.1433/0.1746</f>
        <v>0</v>
      </c>
      <c r="AS91" s="170"/>
      <c r="AT91" s="185" t="n">
        <f aca="false">AT90+1</f>
        <v>83</v>
      </c>
      <c r="AU91" s="172" t="n">
        <f aca="false">AB91*100/98*2%+AB91*100/98*0.8%</f>
        <v>0</v>
      </c>
      <c r="AV91" s="112"/>
      <c r="AW91" s="173" t="n">
        <f aca="false">июль!H92</f>
        <v>0</v>
      </c>
    </row>
    <row r="92" customFormat="false" ht="12" hidden="false" customHeight="true" outlineLevel="0" collapsed="false">
      <c r="A92" s="153" t="n">
        <f aca="false">A91+1</f>
        <v>85</v>
      </c>
      <c r="B92" s="154"/>
      <c r="C92" s="155" t="n">
        <f aca="false">D92/98*100/0.15239</f>
        <v>0</v>
      </c>
      <c r="D92" s="156" t="n">
        <f aca="false">январь!E93</f>
        <v>0</v>
      </c>
      <c r="E92" s="155" t="n">
        <f aca="false">F92/98*100/0.1746</f>
        <v>0</v>
      </c>
      <c r="F92" s="156" t="n">
        <f aca="false">февраль!E93</f>
        <v>0</v>
      </c>
      <c r="G92" s="155" t="n">
        <f aca="false">H92/98*100/0.1746</f>
        <v>0</v>
      </c>
      <c r="H92" s="156" t="n">
        <f aca="false">март!E93</f>
        <v>0</v>
      </c>
      <c r="I92" s="155" t="n">
        <f aca="false">J92/98*100/0.1746</f>
        <v>0</v>
      </c>
      <c r="J92" s="156" t="n">
        <f aca="false">апрель!E93</f>
        <v>0</v>
      </c>
      <c r="K92" s="155" t="n">
        <f aca="false">L92/98*100/0.1746</f>
        <v>0</v>
      </c>
      <c r="L92" s="156" t="n">
        <f aca="false">май!E93</f>
        <v>0</v>
      </c>
      <c r="M92" s="155" t="n">
        <f aca="false">N92/98*100/0.1746</f>
        <v>0</v>
      </c>
      <c r="N92" s="156" t="n">
        <f aca="false">июнь!E93</f>
        <v>0</v>
      </c>
      <c r="O92" s="155" t="n">
        <f aca="false">P92/98*100/0.1746</f>
        <v>0</v>
      </c>
      <c r="P92" s="156" t="n">
        <f aca="false">июль!E93</f>
        <v>0</v>
      </c>
      <c r="Q92" s="155" t="n">
        <f aca="false">R92/98*100/0.1746</f>
        <v>0</v>
      </c>
      <c r="R92" s="156" t="n">
        <f aca="false">август!E93</f>
        <v>0</v>
      </c>
      <c r="S92" s="155" t="n">
        <f aca="false">T92/98*100/0.1746</f>
        <v>0</v>
      </c>
      <c r="T92" s="156" t="n">
        <f aca="false">сентябрь!E93</f>
        <v>0</v>
      </c>
      <c r="U92" s="155" t="n">
        <f aca="false">V92/98*100/0.1746</f>
        <v>0</v>
      </c>
      <c r="V92" s="156" t="n">
        <f aca="false">октябрь!E93</f>
        <v>0</v>
      </c>
      <c r="W92" s="155" t="n">
        <f aca="false">X92/98*100/0.1746</f>
        <v>0</v>
      </c>
      <c r="X92" s="156" t="n">
        <f aca="false">ноябрь!E96</f>
        <v>0</v>
      </c>
      <c r="Y92" s="155" t="n">
        <f aca="false">Z92/98*100/0.1746</f>
        <v>0</v>
      </c>
      <c r="Z92" s="156" t="n">
        <f aca="false">декабрь!E93</f>
        <v>0</v>
      </c>
      <c r="AA92" s="158" t="n">
        <f aca="false">C92+E92+G92+I92+K92+M92+O92+Q92+S92+U92+W92+Y92</f>
        <v>0</v>
      </c>
      <c r="AB92" s="159" t="n">
        <f aca="false">D92+F92+H92+J92+L92+N92+P92+R92+T92+V92+X92+Z92</f>
        <v>0</v>
      </c>
      <c r="AC92" s="160" t="n">
        <f aca="false">AC91+1</f>
        <v>84</v>
      </c>
      <c r="AD92" s="161"/>
      <c r="AE92" s="162"/>
      <c r="AF92" s="162"/>
      <c r="AG92" s="163"/>
      <c r="AH92" s="164"/>
      <c r="AI92" s="165" t="n">
        <f aca="false">AA92</f>
        <v>0</v>
      </c>
      <c r="AJ92" s="166" t="n">
        <f aca="false">SUM(AE92:AI92)</f>
        <v>0</v>
      </c>
      <c r="AK92" s="167"/>
      <c r="AL92" s="167"/>
      <c r="AM92" s="181" t="n">
        <f aca="false">AL92+AA92</f>
        <v>0</v>
      </c>
      <c r="AN92" s="168" t="n">
        <f aca="false">AK92-AM92</f>
        <v>0</v>
      </c>
      <c r="AO92" s="183" t="n">
        <f aca="false">AN92*0.1746</f>
        <v>0</v>
      </c>
      <c r="AP92" s="169"/>
      <c r="AR92" s="170" t="n">
        <f aca="false">AS92-AS92*0.1433/0.1746</f>
        <v>0</v>
      </c>
      <c r="AS92" s="170"/>
      <c r="AT92" s="160" t="n">
        <f aca="false">AT91+1</f>
        <v>84</v>
      </c>
      <c r="AU92" s="172" t="n">
        <f aca="false">AB92*100/98*2%+AB92*100/98*0.8%</f>
        <v>0</v>
      </c>
      <c r="AV92" s="112"/>
      <c r="AW92" s="173" t="n">
        <f aca="false">июль!H93</f>
        <v>0</v>
      </c>
    </row>
    <row r="93" customFormat="false" ht="13.5" hidden="false" customHeight="true" outlineLevel="0" collapsed="false">
      <c r="A93" s="153" t="n">
        <f aca="false">A92+1</f>
        <v>86</v>
      </c>
      <c r="B93" s="154"/>
      <c r="C93" s="155" t="n">
        <f aca="false">D93/98*100/0.15239</f>
        <v>0</v>
      </c>
      <c r="D93" s="156" t="n">
        <f aca="false">январь!E94</f>
        <v>0</v>
      </c>
      <c r="E93" s="155" t="n">
        <f aca="false">F93/98*100/0.1746</f>
        <v>0</v>
      </c>
      <c r="F93" s="156" t="n">
        <f aca="false">февраль!E94</f>
        <v>0</v>
      </c>
      <c r="G93" s="155" t="n">
        <f aca="false">H93/98*100/0.1746</f>
        <v>0</v>
      </c>
      <c r="H93" s="156" t="n">
        <f aca="false">март!E94</f>
        <v>0</v>
      </c>
      <c r="I93" s="155" t="n">
        <f aca="false">J93/98*100/0.1746</f>
        <v>0</v>
      </c>
      <c r="J93" s="156" t="n">
        <f aca="false">апрель!E94</f>
        <v>0</v>
      </c>
      <c r="K93" s="155" t="n">
        <f aca="false">L93/98*100/0.1746</f>
        <v>0</v>
      </c>
      <c r="L93" s="156" t="n">
        <f aca="false">май!E94</f>
        <v>0</v>
      </c>
      <c r="M93" s="155" t="n">
        <f aca="false">N93/98*100/0.1746</f>
        <v>0</v>
      </c>
      <c r="N93" s="156" t="n">
        <f aca="false">июнь!E94</f>
        <v>0</v>
      </c>
      <c r="O93" s="155" t="n">
        <f aca="false">P93/98*100/0.1746</f>
        <v>0</v>
      </c>
      <c r="P93" s="156" t="n">
        <f aca="false">июль!E94</f>
        <v>0</v>
      </c>
      <c r="Q93" s="155" t="n">
        <f aca="false">R93/98*100/0.1746</f>
        <v>0</v>
      </c>
      <c r="R93" s="156" t="n">
        <f aca="false">август!E94</f>
        <v>0</v>
      </c>
      <c r="S93" s="155" t="n">
        <f aca="false">T93/98*100/0.1746</f>
        <v>0</v>
      </c>
      <c r="T93" s="156" t="n">
        <f aca="false">сентябрь!E94</f>
        <v>0</v>
      </c>
      <c r="U93" s="155" t="n">
        <f aca="false">V93/98*100/0.1746</f>
        <v>0</v>
      </c>
      <c r="V93" s="156" t="n">
        <f aca="false">октябрь!E94</f>
        <v>0</v>
      </c>
      <c r="W93" s="155" t="n">
        <f aca="false">X93/98*100/0.1746</f>
        <v>0</v>
      </c>
      <c r="X93" s="156" t="n">
        <f aca="false">ноябрь!E97</f>
        <v>0</v>
      </c>
      <c r="Y93" s="155" t="n">
        <f aca="false">Z93/98*100/0.1746</f>
        <v>0</v>
      </c>
      <c r="Z93" s="156" t="n">
        <f aca="false">декабрь!E94</f>
        <v>0</v>
      </c>
      <c r="AA93" s="158" t="n">
        <f aca="false">C93+E93+G93+I93+K93+M93+O93+Q93+S93+U93+W93+Y93</f>
        <v>0</v>
      </c>
      <c r="AB93" s="159" t="n">
        <f aca="false">D93+F93+H93+J93+L93+N93+P93+R93+T93+V93+X93+Z93</f>
        <v>0</v>
      </c>
      <c r="AC93" s="185" t="n">
        <f aca="false">AC92+1</f>
        <v>85</v>
      </c>
      <c r="AD93" s="175"/>
      <c r="AE93" s="176"/>
      <c r="AF93" s="176"/>
      <c r="AG93" s="177"/>
      <c r="AH93" s="178"/>
      <c r="AI93" s="179" t="n">
        <f aca="false">AA93</f>
        <v>0</v>
      </c>
      <c r="AJ93" s="180" t="n">
        <f aca="false">SUM(AE93:AI93)</f>
        <v>0</v>
      </c>
      <c r="AK93" s="191"/>
      <c r="AL93" s="191"/>
      <c r="AM93" s="181" t="n">
        <f aca="false">AL93+AA93+AR93</f>
        <v>0</v>
      </c>
      <c r="AN93" s="182" t="n">
        <f aca="false">AK93-AM93</f>
        <v>0</v>
      </c>
      <c r="AO93" s="183" t="n">
        <f aca="false">AN93*0.1746</f>
        <v>0</v>
      </c>
      <c r="AP93" s="184"/>
      <c r="AR93" s="170" t="n">
        <f aca="false">AS93-AS93*0.1433/0.1746</f>
        <v>0</v>
      </c>
      <c r="AS93" s="170"/>
      <c r="AT93" s="185" t="n">
        <f aca="false">AT92+1</f>
        <v>85</v>
      </c>
      <c r="AU93" s="172" t="n">
        <f aca="false">AB93*100/98*2%+AB93*100/98*0.8%</f>
        <v>0</v>
      </c>
      <c r="AV93" s="112"/>
      <c r="AW93" s="173" t="n">
        <f aca="false">июль!H94</f>
        <v>0</v>
      </c>
    </row>
    <row r="94" customFormat="false" ht="12.75" hidden="false" customHeight="true" outlineLevel="0" collapsed="false">
      <c r="A94" s="153" t="n">
        <f aca="false">A93+1</f>
        <v>87</v>
      </c>
      <c r="B94" s="253"/>
      <c r="C94" s="155" t="n">
        <f aca="false">D94/98*100/0.15239</f>
        <v>0</v>
      </c>
      <c r="D94" s="156" t="n">
        <f aca="false">январь!E95</f>
        <v>0</v>
      </c>
      <c r="E94" s="155" t="n">
        <f aca="false">F94/98*100/0.1746</f>
        <v>0</v>
      </c>
      <c r="F94" s="156" t="n">
        <f aca="false">февраль!E95</f>
        <v>0</v>
      </c>
      <c r="G94" s="155" t="n">
        <f aca="false">H94/98*100/0.1746</f>
        <v>0</v>
      </c>
      <c r="H94" s="156" t="n">
        <f aca="false">март!E95</f>
        <v>0</v>
      </c>
      <c r="I94" s="155" t="n">
        <f aca="false">J94/98*100/0.1746</f>
        <v>0</v>
      </c>
      <c r="J94" s="156" t="n">
        <f aca="false">апрель!E95</f>
        <v>0</v>
      </c>
      <c r="K94" s="155" t="n">
        <f aca="false">L94/98*100/0.1746</f>
        <v>0</v>
      </c>
      <c r="L94" s="156" t="n">
        <f aca="false">май!E95</f>
        <v>0</v>
      </c>
      <c r="M94" s="155" t="n">
        <f aca="false">N94/98*100/0.1746</f>
        <v>0</v>
      </c>
      <c r="N94" s="156" t="n">
        <f aca="false">июнь!E95</f>
        <v>0</v>
      </c>
      <c r="O94" s="155" t="n">
        <f aca="false">P94/98*100/0.1746</f>
        <v>0</v>
      </c>
      <c r="P94" s="156" t="n">
        <f aca="false">июль!E95</f>
        <v>0</v>
      </c>
      <c r="Q94" s="155" t="n">
        <f aca="false">R94/98*100/0.1746</f>
        <v>0</v>
      </c>
      <c r="R94" s="156" t="n">
        <f aca="false">август!E95</f>
        <v>0</v>
      </c>
      <c r="S94" s="155" t="n">
        <f aca="false">T94/98*100/0.1746</f>
        <v>0</v>
      </c>
      <c r="T94" s="156" t="n">
        <f aca="false">сентябрь!E95</f>
        <v>0</v>
      </c>
      <c r="U94" s="155" t="n">
        <f aca="false">V94/98*100/0.1746</f>
        <v>0</v>
      </c>
      <c r="V94" s="156" t="n">
        <f aca="false">октябрь!E95</f>
        <v>0</v>
      </c>
      <c r="W94" s="155" t="n">
        <f aca="false">X94/98*100/0.1746</f>
        <v>0</v>
      </c>
      <c r="X94" s="156" t="n">
        <f aca="false">ноябрь!E98</f>
        <v>0</v>
      </c>
      <c r="Y94" s="155" t="n">
        <f aca="false">Z94/98*100/0.1746</f>
        <v>0</v>
      </c>
      <c r="Z94" s="156" t="n">
        <f aca="false">декабрь!E95</f>
        <v>0</v>
      </c>
      <c r="AA94" s="158" t="n">
        <f aca="false">C94+E94+G94+I94+K94+M94+O94+Q94+S94+U94+W94+Y94</f>
        <v>0</v>
      </c>
      <c r="AB94" s="159" t="n">
        <f aca="false">D94+F94+H94+J94+L94+N94+P94+R94+T94+V94+X94+Z94</f>
        <v>0</v>
      </c>
      <c r="AC94" s="185" t="n">
        <f aca="false">AC93+1</f>
        <v>86</v>
      </c>
      <c r="AD94" s="254"/>
      <c r="AE94" s="162"/>
      <c r="AF94" s="162"/>
      <c r="AG94" s="163"/>
      <c r="AH94" s="164"/>
      <c r="AI94" s="165" t="n">
        <f aca="false">AA94</f>
        <v>0</v>
      </c>
      <c r="AJ94" s="166" t="n">
        <f aca="false">SUM(AE94:AI94)</f>
        <v>0</v>
      </c>
      <c r="AK94" s="167"/>
      <c r="AL94" s="167"/>
      <c r="AM94" s="181" t="n">
        <f aca="false">AL94+AA94</f>
        <v>0</v>
      </c>
      <c r="AN94" s="168" t="n">
        <f aca="false">AK94-AM94</f>
        <v>0</v>
      </c>
      <c r="AO94" s="183" t="n">
        <f aca="false">AN94*0.1746</f>
        <v>0</v>
      </c>
      <c r="AP94" s="169"/>
      <c r="AR94" s="170" t="n">
        <f aca="false">AS94-AS94*0.1433/0.1746</f>
        <v>0</v>
      </c>
      <c r="AS94" s="170"/>
      <c r="AT94" s="185" t="n">
        <f aca="false">AT93+1</f>
        <v>86</v>
      </c>
      <c r="AU94" s="172" t="n">
        <f aca="false">AB94*100/98*2%+AB94*100/98*0.8%</f>
        <v>0</v>
      </c>
      <c r="AV94" s="112"/>
      <c r="AW94" s="173" t="n">
        <f aca="false">июль!H95</f>
        <v>0</v>
      </c>
    </row>
    <row r="95" customFormat="false" ht="12.75" hidden="false" customHeight="true" outlineLevel="0" collapsed="false">
      <c r="A95" s="153" t="n">
        <f aca="false">A94+1</f>
        <v>88</v>
      </c>
      <c r="B95" s="154"/>
      <c r="C95" s="155" t="n">
        <f aca="false">D95/98*100/0.15239</f>
        <v>0</v>
      </c>
      <c r="D95" s="156" t="n">
        <f aca="false">январь!E96</f>
        <v>0</v>
      </c>
      <c r="E95" s="155" t="n">
        <f aca="false">F95/98*100/0.1746</f>
        <v>0</v>
      </c>
      <c r="F95" s="156" t="n">
        <f aca="false">февраль!E96</f>
        <v>0</v>
      </c>
      <c r="G95" s="155" t="n">
        <f aca="false">H95/98*100/0.1746</f>
        <v>0</v>
      </c>
      <c r="H95" s="156" t="n">
        <f aca="false">март!E96</f>
        <v>0</v>
      </c>
      <c r="I95" s="155" t="n">
        <f aca="false">J95/98*100/0.1746</f>
        <v>0</v>
      </c>
      <c r="J95" s="156" t="n">
        <f aca="false">апрель!E96</f>
        <v>0</v>
      </c>
      <c r="K95" s="155" t="n">
        <f aca="false">L95/98*100/0.1746</f>
        <v>0</v>
      </c>
      <c r="L95" s="156" t="n">
        <f aca="false">май!E96</f>
        <v>0</v>
      </c>
      <c r="M95" s="155" t="n">
        <f aca="false">N95/98*100/0.1746</f>
        <v>0</v>
      </c>
      <c r="N95" s="156" t="n">
        <f aca="false">июнь!E96</f>
        <v>0</v>
      </c>
      <c r="O95" s="155" t="n">
        <f aca="false">P95/98*100/0.1746</f>
        <v>0</v>
      </c>
      <c r="P95" s="156" t="n">
        <f aca="false">июль!E96</f>
        <v>0</v>
      </c>
      <c r="Q95" s="155" t="n">
        <f aca="false">R95/98*100/0.1746</f>
        <v>0</v>
      </c>
      <c r="R95" s="156" t="n">
        <f aca="false">август!E96</f>
        <v>0</v>
      </c>
      <c r="S95" s="155" t="n">
        <f aca="false">T95/98*100/0.1746</f>
        <v>0</v>
      </c>
      <c r="T95" s="156" t="n">
        <f aca="false">сентябрь!E96</f>
        <v>0</v>
      </c>
      <c r="U95" s="155" t="n">
        <f aca="false">V95/98*100/0.1746</f>
        <v>0</v>
      </c>
      <c r="V95" s="156" t="n">
        <f aca="false">октябрь!E96</f>
        <v>0</v>
      </c>
      <c r="W95" s="155" t="n">
        <f aca="false">X95/98*100/0.1746</f>
        <v>0</v>
      </c>
      <c r="X95" s="156" t="n">
        <f aca="false">ноябрь!E99</f>
        <v>0</v>
      </c>
      <c r="Y95" s="155" t="n">
        <f aca="false">Z95/98*100/0.1746</f>
        <v>0</v>
      </c>
      <c r="Z95" s="156" t="n">
        <f aca="false">декабрь!E96</f>
        <v>0</v>
      </c>
      <c r="AA95" s="158" t="n">
        <f aca="false">C95+E95+G95+I95+K95+M95+O95+Q95+S95+U95+W95+Y95</f>
        <v>0</v>
      </c>
      <c r="AB95" s="159" t="n">
        <f aca="false">D95+F95+H95+J95+L95+N95+P95+R95+T95+V95+X95+Z95</f>
        <v>0</v>
      </c>
      <c r="AC95" s="185" t="n">
        <f aca="false">AC94+1</f>
        <v>87</v>
      </c>
      <c r="AD95" s="175"/>
      <c r="AE95" s="176"/>
      <c r="AF95" s="176"/>
      <c r="AG95" s="177"/>
      <c r="AH95" s="178"/>
      <c r="AI95" s="179" t="n">
        <f aca="false">AA95</f>
        <v>0</v>
      </c>
      <c r="AJ95" s="180" t="n">
        <f aca="false">SUM(AE95:AI95)</f>
        <v>0</v>
      </c>
      <c r="AK95" s="181"/>
      <c r="AL95" s="181"/>
      <c r="AM95" s="181" t="n">
        <f aca="false">1+M95+O95+Q95+S95+U95+W95+Y95+AR95</f>
        <v>1</v>
      </c>
      <c r="AN95" s="182" t="n">
        <f aca="false">AK95-AM95</f>
        <v>-1</v>
      </c>
      <c r="AO95" s="183" t="n">
        <f aca="false">AN95*0.1746</f>
        <v>-0.1746</v>
      </c>
      <c r="AP95" s="184"/>
      <c r="AR95" s="170" t="n">
        <f aca="false">AS95-AS95*0.1433/0.1746</f>
        <v>0</v>
      </c>
      <c r="AS95" s="170"/>
      <c r="AT95" s="185" t="n">
        <f aca="false">AT94+1</f>
        <v>87</v>
      </c>
      <c r="AU95" s="172" t="n">
        <f aca="false">AB95*100/98*2%+AB95*100/98*0.8%</f>
        <v>0</v>
      </c>
      <c r="AV95" s="112"/>
      <c r="AW95" s="173" t="n">
        <f aca="false">июль!H96</f>
        <v>0</v>
      </c>
    </row>
    <row r="96" customFormat="false" ht="13.5" hidden="false" customHeight="true" outlineLevel="0" collapsed="false">
      <c r="A96" s="153" t="n">
        <f aca="false">A95+1</f>
        <v>89</v>
      </c>
      <c r="B96" s="154"/>
      <c r="C96" s="155" t="n">
        <f aca="false">D96/98*100/0.15239</f>
        <v>0</v>
      </c>
      <c r="D96" s="156" t="n">
        <f aca="false">январь!E97</f>
        <v>0</v>
      </c>
      <c r="E96" s="155" t="n">
        <f aca="false">F96/98*100/0.1746</f>
        <v>0</v>
      </c>
      <c r="F96" s="156" t="n">
        <f aca="false">февраль!E97</f>
        <v>0</v>
      </c>
      <c r="G96" s="155" t="n">
        <f aca="false">H96/98*100/0.1746</f>
        <v>0</v>
      </c>
      <c r="H96" s="156" t="n">
        <f aca="false">март!E97</f>
        <v>0</v>
      </c>
      <c r="I96" s="155" t="n">
        <f aca="false">J96/98*100/0.1746</f>
        <v>0</v>
      </c>
      <c r="J96" s="156" t="n">
        <f aca="false">апрель!E97</f>
        <v>0</v>
      </c>
      <c r="K96" s="155" t="n">
        <f aca="false">L96/98*100/0.1746</f>
        <v>0</v>
      </c>
      <c r="L96" s="156" t="n">
        <f aca="false">май!E97</f>
        <v>0</v>
      </c>
      <c r="M96" s="155" t="n">
        <f aca="false">N96/98*100/0.1746</f>
        <v>0</v>
      </c>
      <c r="N96" s="156" t="n">
        <f aca="false">июнь!E97</f>
        <v>0</v>
      </c>
      <c r="O96" s="155" t="n">
        <f aca="false">P96/98*100/0.1746</f>
        <v>0</v>
      </c>
      <c r="P96" s="156" t="n">
        <f aca="false">июль!E97</f>
        <v>0</v>
      </c>
      <c r="Q96" s="155" t="n">
        <f aca="false">R96/98*100/0.1746</f>
        <v>0</v>
      </c>
      <c r="R96" s="156" t="n">
        <f aca="false">август!E97</f>
        <v>0</v>
      </c>
      <c r="S96" s="155" t="n">
        <f aca="false">T96/98*100/0.1746</f>
        <v>0</v>
      </c>
      <c r="T96" s="156" t="n">
        <f aca="false">сентябрь!E97</f>
        <v>0</v>
      </c>
      <c r="U96" s="155" t="n">
        <f aca="false">V96/98*100/0.1746</f>
        <v>399.981298361269</v>
      </c>
      <c r="V96" s="156" t="n">
        <f aca="false">октябрь!E97</f>
        <v>68.44</v>
      </c>
      <c r="W96" s="155" t="n">
        <f aca="false">X96/98*100/0.1746</f>
        <v>0</v>
      </c>
      <c r="X96" s="156" t="n">
        <f aca="false">ноябрь!E100</f>
        <v>0</v>
      </c>
      <c r="Y96" s="155" t="n">
        <f aca="false">Z96/98*100/0.1746</f>
        <v>0</v>
      </c>
      <c r="Z96" s="156" t="n">
        <f aca="false">декабрь!E97</f>
        <v>0</v>
      </c>
      <c r="AA96" s="158" t="n">
        <f aca="false">C96+E96+G96+I96+K96+M96+O96+Q96+S96+U96+W96+Y96</f>
        <v>399.981298361269</v>
      </c>
      <c r="AB96" s="159" t="n">
        <f aca="false">D96+F96+H96+J96+L96+N96+P96+R96+T96+V96+X96+Z96</f>
        <v>68.44</v>
      </c>
      <c r="AC96" s="185" t="n">
        <f aca="false">AC95+1</f>
        <v>88</v>
      </c>
      <c r="AD96" s="175"/>
      <c r="AE96" s="176"/>
      <c r="AF96" s="176"/>
      <c r="AG96" s="177"/>
      <c r="AH96" s="178"/>
      <c r="AI96" s="179" t="n">
        <f aca="false">AA96</f>
        <v>399.981298361269</v>
      </c>
      <c r="AJ96" s="180" t="n">
        <f aca="false">SUM(AE96:AI96)</f>
        <v>399.981298361269</v>
      </c>
      <c r="AK96" s="191"/>
      <c r="AL96" s="191"/>
      <c r="AM96" s="181" t="n">
        <f aca="false">AL96+AA96+AR96</f>
        <v>399.981298361269</v>
      </c>
      <c r="AN96" s="182" t="n">
        <f aca="false">AK96-AM96</f>
        <v>-399.981298361269</v>
      </c>
      <c r="AO96" s="183" t="n">
        <f aca="false">AN96*0.1746</f>
        <v>-69.8367346938776</v>
      </c>
      <c r="AP96" s="184"/>
      <c r="AQ96" s="192"/>
      <c r="AR96" s="170" t="n">
        <f aca="false">AS96-AS96*0.1433/0.1746</f>
        <v>0</v>
      </c>
      <c r="AS96" s="170"/>
      <c r="AT96" s="185" t="n">
        <f aca="false">AT95+1</f>
        <v>88</v>
      </c>
      <c r="AU96" s="172" t="n">
        <f aca="false">AB96*100/98*2%+AB96*100/98*0.8%</f>
        <v>1.95542857142857</v>
      </c>
      <c r="AV96" s="112"/>
      <c r="AW96" s="173" t="n">
        <f aca="false">июль!H97</f>
        <v>0</v>
      </c>
    </row>
    <row r="97" customFormat="false" ht="11.25" hidden="false" customHeight="true" outlineLevel="0" collapsed="false">
      <c r="A97" s="153" t="n">
        <f aca="false">A96+1</f>
        <v>90</v>
      </c>
      <c r="B97" s="154"/>
      <c r="C97" s="155" t="n">
        <f aca="false">D97/98*100/0.15239</f>
        <v>0</v>
      </c>
      <c r="D97" s="156" t="n">
        <f aca="false">январь!E98</f>
        <v>0</v>
      </c>
      <c r="E97" s="155" t="n">
        <f aca="false">F97/98*100/0.1746</f>
        <v>0</v>
      </c>
      <c r="F97" s="156" t="n">
        <f aca="false">февраль!E98</f>
        <v>0</v>
      </c>
      <c r="G97" s="155" t="n">
        <f aca="false">H97/98*100/0.1746</f>
        <v>0</v>
      </c>
      <c r="H97" s="156" t="n">
        <f aca="false">март!E98</f>
        <v>0</v>
      </c>
      <c r="I97" s="155" t="n">
        <f aca="false">J97/98*100/0.1746</f>
        <v>0</v>
      </c>
      <c r="J97" s="156" t="n">
        <f aca="false">апрель!E98</f>
        <v>0</v>
      </c>
      <c r="K97" s="155" t="n">
        <f aca="false">L97/98*100/0.1746</f>
        <v>0</v>
      </c>
      <c r="L97" s="156" t="n">
        <f aca="false">май!E98</f>
        <v>0</v>
      </c>
      <c r="M97" s="155" t="n">
        <f aca="false">N97/98*100/0.1746</f>
        <v>0</v>
      </c>
      <c r="N97" s="156" t="n">
        <f aca="false">июнь!E98</f>
        <v>0</v>
      </c>
      <c r="O97" s="155" t="n">
        <f aca="false">P97/98*100/0.1746</f>
        <v>0</v>
      </c>
      <c r="P97" s="156" t="n">
        <f aca="false">июль!E98</f>
        <v>0</v>
      </c>
      <c r="Q97" s="155" t="n">
        <f aca="false">R97/98*100/0.1746</f>
        <v>0</v>
      </c>
      <c r="R97" s="156" t="n">
        <f aca="false">август!E98</f>
        <v>0</v>
      </c>
      <c r="S97" s="155" t="n">
        <f aca="false">T97/98*100/0.1746</f>
        <v>0</v>
      </c>
      <c r="T97" s="156" t="n">
        <f aca="false">сентябрь!E98</f>
        <v>0</v>
      </c>
      <c r="U97" s="155" t="n">
        <f aca="false">V97/98*100/0.1746</f>
        <v>0</v>
      </c>
      <c r="V97" s="156" t="n">
        <f aca="false">октябрь!E98</f>
        <v>0</v>
      </c>
      <c r="W97" s="155" t="n">
        <f aca="false">X97/98*100/0.1746</f>
        <v>0</v>
      </c>
      <c r="X97" s="156" t="n">
        <f aca="false">ноябрь!E101</f>
        <v>0</v>
      </c>
      <c r="Y97" s="155" t="n">
        <f aca="false">Z97/98*100/0.1746</f>
        <v>0</v>
      </c>
      <c r="Z97" s="156" t="n">
        <f aca="false">декабрь!E98</f>
        <v>0</v>
      </c>
      <c r="AA97" s="158" t="n">
        <f aca="false">C97+E97+G97+I97+K97+M97+O97+Q97+S97+U97+W97+Y97</f>
        <v>0</v>
      </c>
      <c r="AB97" s="159" t="n">
        <f aca="false">D97+F97+H97+J97+L97+N97+P97+R97+T97+V97+X97+Z97</f>
        <v>0</v>
      </c>
      <c r="AC97" s="185" t="n">
        <f aca="false">AC96+1</f>
        <v>89</v>
      </c>
      <c r="AD97" s="175"/>
      <c r="AE97" s="176"/>
      <c r="AF97" s="176"/>
      <c r="AG97" s="177"/>
      <c r="AH97" s="178"/>
      <c r="AI97" s="179" t="n">
        <f aca="false">AA97</f>
        <v>0</v>
      </c>
      <c r="AJ97" s="180" t="n">
        <f aca="false">SUM(AE97:AI97)</f>
        <v>0</v>
      </c>
      <c r="AK97" s="191"/>
      <c r="AL97" s="191"/>
      <c r="AM97" s="181" t="n">
        <f aca="false">AL97+AA97+AR97</f>
        <v>0</v>
      </c>
      <c r="AN97" s="182" t="n">
        <f aca="false">AK97-AM97</f>
        <v>0</v>
      </c>
      <c r="AO97" s="183" t="n">
        <f aca="false">AN97*0.1746</f>
        <v>0</v>
      </c>
      <c r="AP97" s="184"/>
      <c r="AR97" s="170" t="n">
        <f aca="false">AS97-AS97*0.1433/0.1746</f>
        <v>0</v>
      </c>
      <c r="AS97" s="170"/>
      <c r="AT97" s="185" t="n">
        <f aca="false">AT96+1</f>
        <v>89</v>
      </c>
      <c r="AU97" s="172" t="n">
        <f aca="false">AB97*100/98*2%+AB97*100/98*0.8%</f>
        <v>0</v>
      </c>
      <c r="AV97" s="112"/>
      <c r="AW97" s="173" t="n">
        <f aca="false">июль!H98</f>
        <v>0</v>
      </c>
    </row>
    <row r="98" customFormat="false" ht="13.5" hidden="false" customHeight="true" outlineLevel="0" collapsed="false">
      <c r="A98" s="153" t="n">
        <f aca="false">A97+1</f>
        <v>91</v>
      </c>
      <c r="B98" s="154"/>
      <c r="C98" s="155" t="n">
        <f aca="false">D98/98*100/0.15239</f>
        <v>0</v>
      </c>
      <c r="D98" s="156" t="n">
        <f aca="false">январь!E99</f>
        <v>0</v>
      </c>
      <c r="E98" s="155" t="n">
        <f aca="false">F98/98*100/0.1746</f>
        <v>0</v>
      </c>
      <c r="F98" s="156" t="n">
        <f aca="false">февраль!E99</f>
        <v>0</v>
      </c>
      <c r="G98" s="155" t="n">
        <f aca="false">H98/98*100/0.1746</f>
        <v>0</v>
      </c>
      <c r="H98" s="156" t="n">
        <f aca="false">март!E99</f>
        <v>0</v>
      </c>
      <c r="I98" s="155" t="n">
        <f aca="false">J98/98*100/0.1746</f>
        <v>0</v>
      </c>
      <c r="J98" s="156" t="n">
        <f aca="false">апрель!E99</f>
        <v>0</v>
      </c>
      <c r="K98" s="155" t="n">
        <f aca="false">L98/98*100/0.1746</f>
        <v>0</v>
      </c>
      <c r="L98" s="156" t="n">
        <f aca="false">май!E99</f>
        <v>0</v>
      </c>
      <c r="M98" s="155" t="n">
        <f aca="false">N98/98*100/0.1746</f>
        <v>0</v>
      </c>
      <c r="N98" s="156" t="n">
        <f aca="false">июнь!E99</f>
        <v>0</v>
      </c>
      <c r="O98" s="155" t="n">
        <f aca="false">P98/98*100/0.1746</f>
        <v>0</v>
      </c>
      <c r="P98" s="156" t="n">
        <f aca="false">июль!E99</f>
        <v>0</v>
      </c>
      <c r="Q98" s="155" t="n">
        <f aca="false">R98/98*100/0.1746</f>
        <v>0</v>
      </c>
      <c r="R98" s="156" t="n">
        <f aca="false">август!E99</f>
        <v>0</v>
      </c>
      <c r="S98" s="155" t="n">
        <f aca="false">T98/98*100/0.1746</f>
        <v>0</v>
      </c>
      <c r="T98" s="156" t="n">
        <f aca="false">сентябрь!E99</f>
        <v>0</v>
      </c>
      <c r="U98" s="155" t="n">
        <f aca="false">V98/98*100/0.1746</f>
        <v>0</v>
      </c>
      <c r="V98" s="156" t="n">
        <f aca="false">октябрь!E99</f>
        <v>0</v>
      </c>
      <c r="W98" s="155" t="n">
        <f aca="false">X98/98*100/0.1746</f>
        <v>0</v>
      </c>
      <c r="X98" s="156" t="n">
        <f aca="false">ноябрь!E102</f>
        <v>0</v>
      </c>
      <c r="Y98" s="155" t="n">
        <f aca="false">Z98/98*100/0.1746</f>
        <v>0</v>
      </c>
      <c r="Z98" s="156" t="n">
        <f aca="false">декабрь!E99</f>
        <v>0</v>
      </c>
      <c r="AA98" s="158" t="n">
        <f aca="false">C98+E98+G98+I98+K98+M98+O98+Q98+S98+U98+W98+Y98</f>
        <v>0</v>
      </c>
      <c r="AB98" s="159" t="n">
        <f aca="false">D98+F98+H98+J98+L98+N98+P98+R98+T98+V98+X98+Z98</f>
        <v>0</v>
      </c>
      <c r="AC98" s="160" t="n">
        <f aca="false">AC97+1</f>
        <v>90</v>
      </c>
      <c r="AD98" s="161"/>
      <c r="AE98" s="162"/>
      <c r="AF98" s="162"/>
      <c r="AG98" s="163"/>
      <c r="AH98" s="164"/>
      <c r="AI98" s="165" t="n">
        <f aca="false">AA98</f>
        <v>0</v>
      </c>
      <c r="AJ98" s="166" t="n">
        <f aca="false">SUM(AE98:AI98)</f>
        <v>0</v>
      </c>
      <c r="AK98" s="167"/>
      <c r="AL98" s="167"/>
      <c r="AM98" s="181" t="n">
        <f aca="false">AL98+AA98</f>
        <v>0</v>
      </c>
      <c r="AN98" s="168" t="n">
        <f aca="false">AK98-AM98</f>
        <v>0</v>
      </c>
      <c r="AO98" s="183" t="n">
        <f aca="false">AN98*0.1746</f>
        <v>0</v>
      </c>
      <c r="AP98" s="169"/>
      <c r="AR98" s="170" t="n">
        <f aca="false">AS98-AS98*0.1433/0.1746</f>
        <v>0</v>
      </c>
      <c r="AS98" s="170"/>
      <c r="AT98" s="160" t="n">
        <f aca="false">AT97+1</f>
        <v>90</v>
      </c>
      <c r="AU98" s="172" t="n">
        <f aca="false">AB98*100/98*2%+AB98*100/98*0.8%</f>
        <v>0</v>
      </c>
      <c r="AV98" s="112"/>
      <c r="AW98" s="173" t="n">
        <f aca="false">июль!H99</f>
        <v>0</v>
      </c>
    </row>
    <row r="99" customFormat="false" ht="12.75" hidden="false" customHeight="true" outlineLevel="0" collapsed="false">
      <c r="A99" s="153" t="n">
        <f aca="false">A98+1</f>
        <v>92</v>
      </c>
      <c r="B99" s="154"/>
      <c r="C99" s="155" t="n">
        <f aca="false">D99/98*100/0.15239</f>
        <v>0</v>
      </c>
      <c r="D99" s="156" t="n">
        <f aca="false">январь!E100</f>
        <v>0</v>
      </c>
      <c r="E99" s="155" t="n">
        <f aca="false">F99/98*100/0.1746</f>
        <v>0</v>
      </c>
      <c r="F99" s="156" t="n">
        <f aca="false">февраль!E100</f>
        <v>0</v>
      </c>
      <c r="G99" s="155" t="n">
        <f aca="false">H99/98*100/0.1746</f>
        <v>0</v>
      </c>
      <c r="H99" s="156" t="n">
        <f aca="false">март!E100</f>
        <v>0</v>
      </c>
      <c r="I99" s="155" t="n">
        <f aca="false">J99/98*100/0.1746</f>
        <v>0</v>
      </c>
      <c r="J99" s="156" t="n">
        <f aca="false">апрель!E100</f>
        <v>0</v>
      </c>
      <c r="K99" s="155" t="n">
        <f aca="false">L99/98*100/0.1746</f>
        <v>0</v>
      </c>
      <c r="L99" s="156" t="n">
        <f aca="false">май!E100</f>
        <v>0</v>
      </c>
      <c r="M99" s="155" t="n">
        <f aca="false">N99/98*100/0.1746</f>
        <v>0</v>
      </c>
      <c r="N99" s="156" t="n">
        <f aca="false">июнь!E100</f>
        <v>0</v>
      </c>
      <c r="O99" s="155" t="n">
        <f aca="false">P99/98*100/0.1746</f>
        <v>0</v>
      </c>
      <c r="P99" s="156" t="n">
        <f aca="false">июль!E100</f>
        <v>0</v>
      </c>
      <c r="Q99" s="155" t="n">
        <f aca="false">R99/98*100/0.1746</f>
        <v>0</v>
      </c>
      <c r="R99" s="156" t="n">
        <f aca="false">август!E100</f>
        <v>0</v>
      </c>
      <c r="S99" s="155" t="n">
        <f aca="false">T99/98*100/0.1746</f>
        <v>0</v>
      </c>
      <c r="T99" s="156" t="n">
        <f aca="false">сентябрь!E100</f>
        <v>0</v>
      </c>
      <c r="U99" s="155" t="n">
        <f aca="false">V99/98*100/0.1746</f>
        <v>0</v>
      </c>
      <c r="V99" s="156" t="n">
        <f aca="false">октябрь!E100</f>
        <v>0</v>
      </c>
      <c r="W99" s="155" t="n">
        <f aca="false">X99/98*100/0.1746</f>
        <v>0</v>
      </c>
      <c r="X99" s="156" t="n">
        <f aca="false">ноябрь!E103</f>
        <v>0</v>
      </c>
      <c r="Y99" s="155" t="n">
        <f aca="false">Z99/98*100/0.1746</f>
        <v>0</v>
      </c>
      <c r="Z99" s="156" t="n">
        <f aca="false">декабрь!E100</f>
        <v>0</v>
      </c>
      <c r="AA99" s="158" t="n">
        <f aca="false">C99+E99+G99+I99+K99+M99+O99+Q99+S99+U99+W99+Y99</f>
        <v>0</v>
      </c>
      <c r="AB99" s="159" t="n">
        <f aca="false">D99+F99+H99+J99+L99+N99+P99+R99+T99+V99+X99+Z99</f>
        <v>0</v>
      </c>
      <c r="AC99" s="185" t="n">
        <f aca="false">AC98+1</f>
        <v>91</v>
      </c>
      <c r="AD99" s="175"/>
      <c r="AE99" s="176"/>
      <c r="AF99" s="176"/>
      <c r="AG99" s="177"/>
      <c r="AH99" s="178"/>
      <c r="AI99" s="179" t="n">
        <f aca="false">AA99</f>
        <v>0</v>
      </c>
      <c r="AJ99" s="180" t="n">
        <f aca="false">SUM(AE99:AI99)</f>
        <v>0</v>
      </c>
      <c r="AK99" s="191"/>
      <c r="AL99" s="191"/>
      <c r="AM99" s="181" t="n">
        <f aca="false">AL99+AA99</f>
        <v>0</v>
      </c>
      <c r="AN99" s="182" t="n">
        <f aca="false">AK99-AM99</f>
        <v>0</v>
      </c>
      <c r="AO99" s="183" t="n">
        <f aca="false">AN99*0.1746</f>
        <v>0</v>
      </c>
      <c r="AP99" s="184"/>
      <c r="AQ99" s="220"/>
      <c r="AR99" s="170" t="n">
        <f aca="false">AS99-AS99*0.1433/0.1746</f>
        <v>0</v>
      </c>
      <c r="AS99" s="170"/>
      <c r="AT99" s="185" t="n">
        <f aca="false">AT98+1</f>
        <v>91</v>
      </c>
      <c r="AU99" s="172" t="n">
        <f aca="false">AB99*100/98*2%+AB99*100/98*0.8%</f>
        <v>0</v>
      </c>
      <c r="AV99" s="112"/>
      <c r="AW99" s="173" t="n">
        <f aca="false">июль!H100</f>
        <v>0</v>
      </c>
    </row>
    <row r="100" customFormat="false" ht="13.5" hidden="false" customHeight="true" outlineLevel="0" collapsed="false">
      <c r="A100" s="153" t="n">
        <f aca="false">A99+1</f>
        <v>93</v>
      </c>
      <c r="B100" s="154"/>
      <c r="C100" s="155" t="n">
        <f aca="false">D100/98*100/0.15239</f>
        <v>0</v>
      </c>
      <c r="D100" s="156" t="n">
        <f aca="false">январь!E101</f>
        <v>0</v>
      </c>
      <c r="E100" s="155" t="n">
        <f aca="false">F100/98*100/0.1746</f>
        <v>0</v>
      </c>
      <c r="F100" s="156" t="n">
        <f aca="false">февраль!E101</f>
        <v>0</v>
      </c>
      <c r="G100" s="155" t="n">
        <f aca="false">H100/98*100/0.1746</f>
        <v>0</v>
      </c>
      <c r="H100" s="156" t="n">
        <f aca="false">март!E101</f>
        <v>0</v>
      </c>
      <c r="I100" s="155" t="n">
        <f aca="false">J100/98*100/0.1746</f>
        <v>0</v>
      </c>
      <c r="J100" s="156" t="n">
        <f aca="false">апрель!E101</f>
        <v>0</v>
      </c>
      <c r="K100" s="155" t="n">
        <f aca="false">L100/98*100/0.1746</f>
        <v>0</v>
      </c>
      <c r="L100" s="156" t="n">
        <f aca="false">май!E101</f>
        <v>0</v>
      </c>
      <c r="M100" s="155" t="n">
        <f aca="false">N100/98*100/0.1746</f>
        <v>0</v>
      </c>
      <c r="N100" s="156" t="n">
        <f aca="false">июнь!E101</f>
        <v>0</v>
      </c>
      <c r="O100" s="155" t="n">
        <f aca="false">P100/98*100/0.1746</f>
        <v>0</v>
      </c>
      <c r="P100" s="156" t="n">
        <f aca="false">июль!E101</f>
        <v>0</v>
      </c>
      <c r="Q100" s="155" t="n">
        <f aca="false">R100/98*100/0.1746</f>
        <v>0</v>
      </c>
      <c r="R100" s="156" t="n">
        <f aca="false">август!E101</f>
        <v>0</v>
      </c>
      <c r="S100" s="155" t="n">
        <f aca="false">T100/98*100/0.1746</f>
        <v>0</v>
      </c>
      <c r="T100" s="156" t="n">
        <f aca="false">сентябрь!E101</f>
        <v>0</v>
      </c>
      <c r="U100" s="155" t="n">
        <f aca="false">V100/98*100/0.1746</f>
        <v>0</v>
      </c>
      <c r="V100" s="156" t="n">
        <f aca="false">октябрь!E101</f>
        <v>0</v>
      </c>
      <c r="W100" s="155" t="n">
        <f aca="false">X100/98*100/0.1746</f>
        <v>0</v>
      </c>
      <c r="X100" s="156" t="n">
        <f aca="false">ноябрь!E104</f>
        <v>0</v>
      </c>
      <c r="Y100" s="155" t="n">
        <f aca="false">Z100/98*100/0.1746</f>
        <v>0</v>
      </c>
      <c r="Z100" s="156" t="n">
        <f aca="false">декабрь!E101</f>
        <v>0</v>
      </c>
      <c r="AA100" s="158" t="n">
        <f aca="false">C100+E100+G100+I100+K100+M100+O100+Q100+S100+U100+W100+Y100</f>
        <v>0</v>
      </c>
      <c r="AB100" s="159" t="n">
        <f aca="false">D100+F100+H100+J100+L100+N100+P100+R100+T100+V100+X100+Z100</f>
        <v>0</v>
      </c>
      <c r="AC100" s="185" t="n">
        <f aca="false">AC99+1</f>
        <v>92</v>
      </c>
      <c r="AD100" s="175"/>
      <c r="AE100" s="176"/>
      <c r="AF100" s="176"/>
      <c r="AG100" s="177"/>
      <c r="AH100" s="178"/>
      <c r="AI100" s="179" t="n">
        <f aca="false">AA100</f>
        <v>0</v>
      </c>
      <c r="AJ100" s="180" t="n">
        <f aca="false">SUM(AE100:AI100)</f>
        <v>0</v>
      </c>
      <c r="AK100" s="181"/>
      <c r="AL100" s="181"/>
      <c r="AM100" s="181" t="n">
        <f aca="false">AL100+AA100+AR100</f>
        <v>0</v>
      </c>
      <c r="AN100" s="182" t="n">
        <f aca="false">AK100-AM100</f>
        <v>0</v>
      </c>
      <c r="AO100" s="183" t="n">
        <f aca="false">AN100*0.1746</f>
        <v>0</v>
      </c>
      <c r="AP100" s="184"/>
      <c r="AR100" s="170" t="n">
        <f aca="false">AS100-AS100*0.1433/0.1746</f>
        <v>0</v>
      </c>
      <c r="AS100" s="170"/>
      <c r="AT100" s="185" t="n">
        <f aca="false">AT99+1</f>
        <v>92</v>
      </c>
      <c r="AU100" s="172" t="n">
        <f aca="false">AB100*100/98*2%+AB100*100/98*0.8%</f>
        <v>0</v>
      </c>
      <c r="AV100" s="112"/>
      <c r="AW100" s="173" t="n">
        <f aca="false">июль!H101</f>
        <v>0</v>
      </c>
    </row>
    <row r="101" customFormat="false" ht="12" hidden="false" customHeight="true" outlineLevel="0" collapsed="false">
      <c r="A101" s="153" t="n">
        <f aca="false">A100+1</f>
        <v>94</v>
      </c>
      <c r="B101" s="154"/>
      <c r="C101" s="155" t="n">
        <f aca="false">D101/98*100/0.15239</f>
        <v>0</v>
      </c>
      <c r="D101" s="156" t="n">
        <f aca="false">январь!E102</f>
        <v>0</v>
      </c>
      <c r="E101" s="155" t="n">
        <f aca="false">F101/98*100/0.1746</f>
        <v>0</v>
      </c>
      <c r="F101" s="156" t="n">
        <f aca="false">февраль!E102</f>
        <v>0</v>
      </c>
      <c r="G101" s="155" t="n">
        <f aca="false">H101/98*100/0.1746</f>
        <v>0</v>
      </c>
      <c r="H101" s="156" t="n">
        <f aca="false">март!E102</f>
        <v>0</v>
      </c>
      <c r="I101" s="155" t="n">
        <f aca="false">J101/98*100/0.1746</f>
        <v>0</v>
      </c>
      <c r="J101" s="156" t="n">
        <f aca="false">апрель!E102</f>
        <v>0</v>
      </c>
      <c r="K101" s="155" t="n">
        <f aca="false">L101/98*100/0.1746</f>
        <v>0</v>
      </c>
      <c r="L101" s="156" t="n">
        <f aca="false">май!E102</f>
        <v>0</v>
      </c>
      <c r="M101" s="155" t="n">
        <f aca="false">N101/98*100/0.1746</f>
        <v>0</v>
      </c>
      <c r="N101" s="156" t="n">
        <f aca="false">июнь!E102</f>
        <v>0</v>
      </c>
      <c r="O101" s="155" t="n">
        <f aca="false">P101/98*100/0.1746</f>
        <v>0</v>
      </c>
      <c r="P101" s="156" t="n">
        <f aca="false">июль!E102</f>
        <v>0</v>
      </c>
      <c r="Q101" s="155" t="n">
        <f aca="false">R101/98*100/0.1746</f>
        <v>0</v>
      </c>
      <c r="R101" s="156" t="n">
        <f aca="false">август!E102</f>
        <v>0</v>
      </c>
      <c r="S101" s="155" t="n">
        <f aca="false">T101/98*100/0.1746</f>
        <v>0</v>
      </c>
      <c r="T101" s="156" t="n">
        <f aca="false">сентябрь!E102</f>
        <v>0</v>
      </c>
      <c r="U101" s="155" t="n">
        <f aca="false">V101/98*100/0.1746</f>
        <v>0</v>
      </c>
      <c r="V101" s="156" t="n">
        <f aca="false">октябрь!E102</f>
        <v>0</v>
      </c>
      <c r="W101" s="155" t="n">
        <f aca="false">X101/98*100/0.1746</f>
        <v>0</v>
      </c>
      <c r="X101" s="156" t="n">
        <f aca="false">ноябрь!E105</f>
        <v>0</v>
      </c>
      <c r="Y101" s="155" t="n">
        <f aca="false">Z101/98*100/0.1746</f>
        <v>0</v>
      </c>
      <c r="Z101" s="156" t="n">
        <f aca="false">декабрь!E102</f>
        <v>0</v>
      </c>
      <c r="AA101" s="158" t="n">
        <f aca="false">C101+E101+G101+I101+K101+M101+O101+Q101+S101+U101+W101+Y101</f>
        <v>0</v>
      </c>
      <c r="AB101" s="159" t="n">
        <f aca="false">D101+F101+H101+J101+L101+N101+P101+R101+T101+V101+X101+Z101</f>
        <v>0</v>
      </c>
      <c r="AC101" s="201" t="n">
        <f aca="false">AC100+1</f>
        <v>93</v>
      </c>
      <c r="AD101" s="202"/>
      <c r="AE101" s="203"/>
      <c r="AF101" s="203"/>
      <c r="AG101" s="204"/>
      <c r="AH101" s="205"/>
      <c r="AI101" s="206" t="n">
        <f aca="false">AA101</f>
        <v>0</v>
      </c>
      <c r="AJ101" s="207" t="n">
        <f aca="false">SUM(AE101:AI101)</f>
        <v>0</v>
      </c>
      <c r="AK101" s="209"/>
      <c r="AL101" s="209"/>
      <c r="AM101" s="209" t="n">
        <f aca="false">0.3+AA101</f>
        <v>0.3</v>
      </c>
      <c r="AN101" s="210" t="n">
        <f aca="false">AK101-AM101</f>
        <v>-0.3</v>
      </c>
      <c r="AO101" s="183" t="n">
        <f aca="false">AN101*0.1746</f>
        <v>-0.05238</v>
      </c>
      <c r="AP101" s="211"/>
      <c r="AR101" s="170" t="n">
        <f aca="false">AS101-AS101*0.1433/0.1746</f>
        <v>0</v>
      </c>
      <c r="AS101" s="170"/>
      <c r="AT101" s="160" t="n">
        <f aca="false">AT100+1</f>
        <v>93</v>
      </c>
      <c r="AU101" s="172" t="n">
        <f aca="false">AB101*100/98*2%+AB101*100/98*0.8%</f>
        <v>0</v>
      </c>
      <c r="AV101" s="112"/>
      <c r="AW101" s="173" t="n">
        <f aca="false">июль!H102</f>
        <v>0</v>
      </c>
    </row>
    <row r="102" customFormat="false" ht="12.75" hidden="false" customHeight="true" outlineLevel="0" collapsed="false">
      <c r="A102" s="153" t="n">
        <f aca="false">A101+1</f>
        <v>95</v>
      </c>
      <c r="B102" s="154"/>
      <c r="C102" s="155" t="n">
        <f aca="false">D102/98*100/0.15239</f>
        <v>0</v>
      </c>
      <c r="D102" s="156" t="n">
        <f aca="false">январь!E103</f>
        <v>0</v>
      </c>
      <c r="E102" s="155" t="n">
        <f aca="false">F102/98*100/0.1746</f>
        <v>0</v>
      </c>
      <c r="F102" s="156" t="n">
        <f aca="false">февраль!E103</f>
        <v>0</v>
      </c>
      <c r="G102" s="155" t="n">
        <f aca="false">H102/98*100/0.1746</f>
        <v>0</v>
      </c>
      <c r="H102" s="156" t="n">
        <f aca="false">март!E103</f>
        <v>0</v>
      </c>
      <c r="I102" s="155" t="n">
        <f aca="false">J102/98*100/0.1746</f>
        <v>0</v>
      </c>
      <c r="J102" s="156" t="n">
        <f aca="false">апрель!E103</f>
        <v>0</v>
      </c>
      <c r="K102" s="155" t="n">
        <f aca="false">L102/98*100/0.1746</f>
        <v>0</v>
      </c>
      <c r="L102" s="156" t="n">
        <f aca="false">май!E103</f>
        <v>0</v>
      </c>
      <c r="M102" s="155" t="n">
        <f aca="false">N102/98*100/0.1746</f>
        <v>0</v>
      </c>
      <c r="N102" s="156" t="n">
        <f aca="false">июнь!E103</f>
        <v>0</v>
      </c>
      <c r="O102" s="155" t="n">
        <f aca="false">P102/98*100/0.1746</f>
        <v>0</v>
      </c>
      <c r="P102" s="156" t="n">
        <f aca="false">июль!E103</f>
        <v>0</v>
      </c>
      <c r="Q102" s="155" t="n">
        <f aca="false">R102/98*100/0.1746</f>
        <v>0</v>
      </c>
      <c r="R102" s="156" t="n">
        <f aca="false">август!E103</f>
        <v>0</v>
      </c>
      <c r="S102" s="155" t="n">
        <f aca="false">T102/98*100/0.1746</f>
        <v>0</v>
      </c>
      <c r="T102" s="156" t="n">
        <f aca="false">сентябрь!E103</f>
        <v>0</v>
      </c>
      <c r="U102" s="155" t="n">
        <f aca="false">V102/98*100/0.1746</f>
        <v>0</v>
      </c>
      <c r="V102" s="156" t="n">
        <f aca="false">октябрь!E103</f>
        <v>0</v>
      </c>
      <c r="W102" s="155" t="n">
        <f aca="false">X102/98*100/0.1746</f>
        <v>0</v>
      </c>
      <c r="X102" s="156" t="n">
        <f aca="false">ноябрь!E106</f>
        <v>0</v>
      </c>
      <c r="Y102" s="155" t="n">
        <f aca="false">Z102/98*100/0.1746</f>
        <v>0</v>
      </c>
      <c r="Z102" s="156" t="n">
        <f aca="false">декабрь!E103</f>
        <v>0</v>
      </c>
      <c r="AA102" s="158" t="n">
        <f aca="false">C102+E102+G102+I102+K102+M102+O102+Q102+S102+U102+W102+Y102</f>
        <v>0</v>
      </c>
      <c r="AB102" s="159" t="n">
        <f aca="false">D102+F102+H102+J102+L102+N102+P102+R102+T102+V102+X102+Z102</f>
        <v>0</v>
      </c>
      <c r="AC102" s="185" t="n">
        <f aca="false">AC101+1</f>
        <v>94</v>
      </c>
      <c r="AD102" s="175"/>
      <c r="AE102" s="176"/>
      <c r="AF102" s="176"/>
      <c r="AG102" s="177"/>
      <c r="AH102" s="178"/>
      <c r="AI102" s="179" t="n">
        <f aca="false">AA102</f>
        <v>0</v>
      </c>
      <c r="AJ102" s="180" t="n">
        <f aca="false">SUM(AE102:AI102)</f>
        <v>0</v>
      </c>
      <c r="AK102" s="191"/>
      <c r="AL102" s="191"/>
      <c r="AM102" s="181" t="n">
        <f aca="false">AL102+AA102+AR102</f>
        <v>0</v>
      </c>
      <c r="AN102" s="182" t="n">
        <f aca="false">AK102-AM102</f>
        <v>0</v>
      </c>
      <c r="AO102" s="183" t="n">
        <f aca="false">AN102*0.1746</f>
        <v>0</v>
      </c>
      <c r="AP102" s="184"/>
      <c r="AR102" s="170" t="n">
        <f aca="false">AS102-AS102*0.1433/0.1746</f>
        <v>0</v>
      </c>
      <c r="AS102" s="170"/>
      <c r="AT102" s="185" t="n">
        <f aca="false">AT101+1</f>
        <v>94</v>
      </c>
      <c r="AU102" s="172" t="n">
        <f aca="false">AB102*100/98*2%+AB102*100/98*0.8%</f>
        <v>0</v>
      </c>
      <c r="AV102" s="112"/>
      <c r="AW102" s="173" t="n">
        <f aca="false">июль!H103</f>
        <v>0</v>
      </c>
    </row>
    <row r="103" customFormat="false" ht="10.9" hidden="false" customHeight="true" outlineLevel="0" collapsed="false">
      <c r="A103" s="153" t="n">
        <f aca="false">A102+1</f>
        <v>96</v>
      </c>
      <c r="B103" s="154"/>
      <c r="C103" s="155" t="n">
        <f aca="false">D103/98*100/0.15239</f>
        <v>0</v>
      </c>
      <c r="D103" s="156" t="n">
        <f aca="false">январь!E104</f>
        <v>0</v>
      </c>
      <c r="E103" s="155" t="n">
        <f aca="false">F103/98*100/0.1746</f>
        <v>0</v>
      </c>
      <c r="F103" s="156" t="n">
        <f aca="false">февраль!E104</f>
        <v>0</v>
      </c>
      <c r="G103" s="155" t="n">
        <f aca="false">H103/98*100/0.1746</f>
        <v>0</v>
      </c>
      <c r="H103" s="156" t="n">
        <f aca="false">март!E104</f>
        <v>0</v>
      </c>
      <c r="I103" s="155" t="n">
        <f aca="false">J103/98*100/0.1746</f>
        <v>0</v>
      </c>
      <c r="J103" s="156" t="n">
        <f aca="false">апрель!E104</f>
        <v>0</v>
      </c>
      <c r="K103" s="155" t="n">
        <f aca="false">L103/98*100/0.1746</f>
        <v>0</v>
      </c>
      <c r="L103" s="156" t="n">
        <f aca="false">май!E104</f>
        <v>0</v>
      </c>
      <c r="M103" s="155" t="n">
        <f aca="false">N103/98*100/0.1746</f>
        <v>0</v>
      </c>
      <c r="N103" s="156" t="n">
        <f aca="false">июнь!E104</f>
        <v>0</v>
      </c>
      <c r="O103" s="155" t="n">
        <f aca="false">P103/98*100/0.1746</f>
        <v>0</v>
      </c>
      <c r="P103" s="156" t="n">
        <f aca="false">июль!E104</f>
        <v>0</v>
      </c>
      <c r="Q103" s="155" t="n">
        <f aca="false">R103/98*100/0.1746</f>
        <v>0</v>
      </c>
      <c r="R103" s="156" t="n">
        <f aca="false">август!E104</f>
        <v>0</v>
      </c>
      <c r="S103" s="155" t="n">
        <f aca="false">T103/98*100/0.1746</f>
        <v>0</v>
      </c>
      <c r="T103" s="156" t="n">
        <f aca="false">сентябрь!E104</f>
        <v>0</v>
      </c>
      <c r="U103" s="155" t="n">
        <f aca="false">V103/98*100/0.1746</f>
        <v>0</v>
      </c>
      <c r="V103" s="156" t="n">
        <f aca="false">октябрь!E104</f>
        <v>0</v>
      </c>
      <c r="W103" s="155" t="n">
        <f aca="false">X103/98*100/0.1746</f>
        <v>0</v>
      </c>
      <c r="X103" s="156" t="n">
        <f aca="false">ноябрь!E107</f>
        <v>0</v>
      </c>
      <c r="Y103" s="155" t="n">
        <f aca="false">Z103/98*100/0.1746</f>
        <v>0</v>
      </c>
      <c r="Z103" s="156" t="n">
        <f aca="false">декабрь!E104</f>
        <v>0</v>
      </c>
      <c r="AA103" s="158" t="n">
        <f aca="false">C103+E103+G103+I103+K103+M103+O103+Q103+S103+U103+W103+Y103</f>
        <v>0</v>
      </c>
      <c r="AB103" s="159" t="n">
        <f aca="false">D103+F103+H103+J103+L103+N103+P103+R103+T103+V103+X103+Z103</f>
        <v>0</v>
      </c>
      <c r="AC103" s="174" t="n">
        <f aca="false">AC102+1</f>
        <v>95</v>
      </c>
      <c r="AD103" s="175"/>
      <c r="AE103" s="176"/>
      <c r="AF103" s="176"/>
      <c r="AG103" s="177"/>
      <c r="AH103" s="178"/>
      <c r="AI103" s="179" t="n">
        <f aca="false">AA103</f>
        <v>0</v>
      </c>
      <c r="AJ103" s="180" t="n">
        <f aca="false">SUM(AE103:AI103)</f>
        <v>0</v>
      </c>
      <c r="AK103" s="191"/>
      <c r="AL103" s="191"/>
      <c r="AM103" s="181" t="n">
        <f aca="false">AL103+AA103+AR103</f>
        <v>0</v>
      </c>
      <c r="AN103" s="182" t="n">
        <f aca="false">AK103-AM103</f>
        <v>0</v>
      </c>
      <c r="AO103" s="183" t="n">
        <f aca="false">AN103*0.1746</f>
        <v>0</v>
      </c>
      <c r="AP103" s="184"/>
      <c r="AR103" s="170" t="n">
        <f aca="false">AS103-AS103*0.1433/0.1746</f>
        <v>0</v>
      </c>
      <c r="AS103" s="170"/>
      <c r="AT103" s="174" t="n">
        <f aca="false">AT102+1</f>
        <v>95</v>
      </c>
      <c r="AU103" s="172" t="n">
        <f aca="false">AB103*100/98*2%+AB103*100/98*0.8%</f>
        <v>0</v>
      </c>
      <c r="AV103" s="112"/>
      <c r="AW103" s="173" t="n">
        <f aca="false">июль!H104</f>
        <v>0</v>
      </c>
    </row>
    <row r="104" customFormat="false" ht="12" hidden="false" customHeight="true" outlineLevel="0" collapsed="false">
      <c r="A104" s="153" t="n">
        <f aca="false">A103+1</f>
        <v>97</v>
      </c>
      <c r="B104" s="154"/>
      <c r="C104" s="155" t="n">
        <f aca="false">D104/98*100/0.15239</f>
        <v>0</v>
      </c>
      <c r="D104" s="156" t="n">
        <f aca="false">январь!E105</f>
        <v>0</v>
      </c>
      <c r="E104" s="155" t="n">
        <f aca="false">F104/98*100/0.1746</f>
        <v>0</v>
      </c>
      <c r="F104" s="156" t="n">
        <f aca="false">февраль!E105</f>
        <v>0</v>
      </c>
      <c r="G104" s="155" t="n">
        <f aca="false">H104/98*100/0.1746</f>
        <v>0</v>
      </c>
      <c r="H104" s="156" t="n">
        <f aca="false">март!E105</f>
        <v>0</v>
      </c>
      <c r="I104" s="155" t="n">
        <f aca="false">J104/98*100/0.1746</f>
        <v>0</v>
      </c>
      <c r="J104" s="156" t="n">
        <f aca="false">апрель!E105</f>
        <v>0</v>
      </c>
      <c r="K104" s="155" t="n">
        <f aca="false">L104/98*100/0.1746</f>
        <v>0</v>
      </c>
      <c r="L104" s="156" t="n">
        <f aca="false">май!E105</f>
        <v>0</v>
      </c>
      <c r="M104" s="155" t="n">
        <f aca="false">N104/98*100/0.1746</f>
        <v>0</v>
      </c>
      <c r="N104" s="156" t="n">
        <f aca="false">июнь!E105</f>
        <v>0</v>
      </c>
      <c r="O104" s="155" t="n">
        <f aca="false">P104/98*100/0.1746</f>
        <v>0</v>
      </c>
      <c r="P104" s="156" t="n">
        <f aca="false">июль!E105</f>
        <v>0</v>
      </c>
      <c r="Q104" s="155" t="n">
        <f aca="false">R104/98*100/0.1746</f>
        <v>0</v>
      </c>
      <c r="R104" s="156" t="n">
        <f aca="false">август!E105</f>
        <v>0</v>
      </c>
      <c r="S104" s="155" t="n">
        <f aca="false">T104/98*100/0.1746</f>
        <v>0</v>
      </c>
      <c r="T104" s="156" t="n">
        <f aca="false">сентябрь!E105</f>
        <v>0</v>
      </c>
      <c r="U104" s="155" t="n">
        <f aca="false">V104/98*100/0.1746</f>
        <v>0</v>
      </c>
      <c r="V104" s="156" t="n">
        <f aca="false">октябрь!E105</f>
        <v>0</v>
      </c>
      <c r="W104" s="155" t="n">
        <f aca="false">X104/98*100/0.1746</f>
        <v>0</v>
      </c>
      <c r="X104" s="156" t="n">
        <f aca="false">ноябрь!E108</f>
        <v>0</v>
      </c>
      <c r="Y104" s="155" t="n">
        <f aca="false">Z104/98*100/0.1746</f>
        <v>0</v>
      </c>
      <c r="Z104" s="156" t="n">
        <f aca="false">декабрь!E105</f>
        <v>0</v>
      </c>
      <c r="AA104" s="158" t="n">
        <f aca="false">C104+E104+G104+I104+K104+M104+O104+Q104+S104+U104+W104+Y104</f>
        <v>0</v>
      </c>
      <c r="AB104" s="159" t="n">
        <f aca="false">D104+F104+H104+J104+L104+N104+P104+R104+T104+V104+X104+Z104</f>
        <v>0</v>
      </c>
      <c r="AC104" s="160" t="n">
        <f aca="false">AC103+1</f>
        <v>96</v>
      </c>
      <c r="AD104" s="161"/>
      <c r="AE104" s="162"/>
      <c r="AF104" s="162"/>
      <c r="AG104" s="163"/>
      <c r="AH104" s="164"/>
      <c r="AI104" s="165" t="n">
        <f aca="false">AA104</f>
        <v>0</v>
      </c>
      <c r="AJ104" s="166" t="n">
        <f aca="false">SUM(AE104:AI104)</f>
        <v>0</v>
      </c>
      <c r="AK104" s="167"/>
      <c r="AL104" s="167"/>
      <c r="AM104" s="181" t="n">
        <f aca="false">AL104+AA104+3</f>
        <v>3</v>
      </c>
      <c r="AN104" s="168" t="n">
        <f aca="false">AK104-AM104</f>
        <v>-3</v>
      </c>
      <c r="AO104" s="183" t="n">
        <f aca="false">AN104*0.1746</f>
        <v>-0.5238</v>
      </c>
      <c r="AP104" s="169"/>
      <c r="AR104" s="170" t="n">
        <f aca="false">AS104-AS104*0.1433/0.1746</f>
        <v>0</v>
      </c>
      <c r="AS104" s="170"/>
      <c r="AT104" s="160" t="n">
        <f aca="false">AT103+1</f>
        <v>96</v>
      </c>
      <c r="AU104" s="172" t="n">
        <f aca="false">AB104*100/98*2%+AB104*100/98*0.8%</f>
        <v>0</v>
      </c>
      <c r="AV104" s="112"/>
      <c r="AW104" s="173" t="n">
        <f aca="false">июль!H105</f>
        <v>0</v>
      </c>
    </row>
    <row r="105" customFormat="false" ht="12.75" hidden="false" customHeight="true" outlineLevel="0" collapsed="false">
      <c r="A105" s="153" t="n">
        <f aca="false">A104+1</f>
        <v>98</v>
      </c>
      <c r="B105" s="154"/>
      <c r="C105" s="155" t="n">
        <f aca="false">D105/98*100/0.15239</f>
        <v>0</v>
      </c>
      <c r="D105" s="156" t="n">
        <f aca="false">январь!E106</f>
        <v>0</v>
      </c>
      <c r="E105" s="155" t="n">
        <f aca="false">F105/98*100/0.1746</f>
        <v>0</v>
      </c>
      <c r="F105" s="156" t="n">
        <f aca="false">февраль!E106</f>
        <v>0</v>
      </c>
      <c r="G105" s="155" t="n">
        <f aca="false">H105/98*100/0.1746</f>
        <v>0</v>
      </c>
      <c r="H105" s="217" t="n">
        <f aca="false">март!E106</f>
        <v>0</v>
      </c>
      <c r="I105" s="155" t="n">
        <f aca="false">J105/98*100/0.1746</f>
        <v>0</v>
      </c>
      <c r="J105" s="156" t="n">
        <f aca="false">апрель!E106</f>
        <v>0</v>
      </c>
      <c r="K105" s="155" t="n">
        <f aca="false">L105/98*100/0.1746</f>
        <v>0</v>
      </c>
      <c r="L105" s="156" t="n">
        <f aca="false">май!E106</f>
        <v>0</v>
      </c>
      <c r="M105" s="155" t="n">
        <f aca="false">N105/98*100/0.1746</f>
        <v>0</v>
      </c>
      <c r="N105" s="156" t="n">
        <f aca="false">июнь!E106</f>
        <v>0</v>
      </c>
      <c r="O105" s="155" t="n">
        <f aca="false">P105/98*100/0.1746</f>
        <v>0</v>
      </c>
      <c r="P105" s="156" t="n">
        <f aca="false">июль!E106</f>
        <v>0</v>
      </c>
      <c r="Q105" s="155" t="n">
        <f aca="false">R105/98*100/0.1746</f>
        <v>300.044416391986</v>
      </c>
      <c r="R105" s="156" t="n">
        <f aca="false">август!E106</f>
        <v>51.34</v>
      </c>
      <c r="S105" s="155" t="n">
        <f aca="false">T105/98*100/0.1746</f>
        <v>0</v>
      </c>
      <c r="T105" s="156" t="n">
        <f aca="false">сентябрь!E106</f>
        <v>0</v>
      </c>
      <c r="U105" s="155" t="n">
        <f aca="false">V105/98*100/0.1746</f>
        <v>0</v>
      </c>
      <c r="V105" s="156" t="n">
        <f aca="false">октябрь!E106</f>
        <v>0</v>
      </c>
      <c r="W105" s="155" t="n">
        <f aca="false">X105/98*100/0.1746</f>
        <v>0</v>
      </c>
      <c r="X105" s="156" t="n">
        <f aca="false">ноябрь!E109</f>
        <v>0</v>
      </c>
      <c r="Y105" s="155" t="n">
        <f aca="false">Z105/98*100/0.1746</f>
        <v>0</v>
      </c>
      <c r="Z105" s="156" t="n">
        <f aca="false">декабрь!E106</f>
        <v>0</v>
      </c>
      <c r="AA105" s="158" t="n">
        <f aca="false">C105+E105+G105+I105+K105+M105+O105+Q105+S105+U105+W105+Y105</f>
        <v>300.044416391986</v>
      </c>
      <c r="AB105" s="159" t="n">
        <f aca="false">D105+F105+H105+J105+L105+N105+P105+R105+T105+V105+X105+Z105</f>
        <v>51.34</v>
      </c>
      <c r="AC105" s="185" t="n">
        <f aca="false">AC104+1</f>
        <v>97</v>
      </c>
      <c r="AD105" s="175"/>
      <c r="AE105" s="176"/>
      <c r="AF105" s="176"/>
      <c r="AG105" s="177"/>
      <c r="AH105" s="178"/>
      <c r="AI105" s="179" t="n">
        <f aca="false">AA105</f>
        <v>300.044416391986</v>
      </c>
      <c r="AJ105" s="180" t="n">
        <f aca="false">SUM(AE105:AI105)</f>
        <v>300.044416391986</v>
      </c>
      <c r="AK105" s="191"/>
      <c r="AL105" s="191"/>
      <c r="AM105" s="181" t="n">
        <f aca="false">AL105+AA105+AR105</f>
        <v>300.044416391986</v>
      </c>
      <c r="AN105" s="182" t="n">
        <f aca="false">AK105-AM105</f>
        <v>-300.044416391986</v>
      </c>
      <c r="AO105" s="183" t="n">
        <f aca="false">AN105*0.1746</f>
        <v>-52.3877551020408</v>
      </c>
      <c r="AP105" s="184"/>
      <c r="AR105" s="170" t="n">
        <f aca="false">AS105-AS105*0.1433/0.1746</f>
        <v>0</v>
      </c>
      <c r="AS105" s="170"/>
      <c r="AT105" s="185" t="n">
        <f aca="false">AT104+1</f>
        <v>97</v>
      </c>
      <c r="AU105" s="172" t="n">
        <f aca="false">AB105*100/98*2%+AB105*100/98*0.8%</f>
        <v>1.46685714285714</v>
      </c>
      <c r="AV105" s="112"/>
      <c r="AW105" s="173" t="n">
        <f aca="false">июль!H106</f>
        <v>0</v>
      </c>
    </row>
    <row r="106" customFormat="false" ht="12" hidden="false" customHeight="true" outlineLevel="0" collapsed="false">
      <c r="A106" s="153" t="n">
        <f aca="false">A105+1</f>
        <v>99</v>
      </c>
      <c r="B106" s="154"/>
      <c r="C106" s="155" t="n">
        <f aca="false">D106/98*100/0.15239</f>
        <v>0</v>
      </c>
      <c r="D106" s="156" t="n">
        <f aca="false">январь!E107</f>
        <v>0</v>
      </c>
      <c r="E106" s="155" t="n">
        <f aca="false">F106/98*100/0.1746</f>
        <v>0</v>
      </c>
      <c r="F106" s="156" t="n">
        <f aca="false">февраль!E107</f>
        <v>0</v>
      </c>
      <c r="G106" s="155" t="n">
        <f aca="false">H106/98*100/0.1746</f>
        <v>0</v>
      </c>
      <c r="H106" s="156" t="n">
        <f aca="false">март!E107</f>
        <v>0</v>
      </c>
      <c r="I106" s="155" t="n">
        <f aca="false">J106/98*100/0.1746</f>
        <v>0</v>
      </c>
      <c r="J106" s="156" t="n">
        <f aca="false">апрель!E107</f>
        <v>0</v>
      </c>
      <c r="K106" s="155" t="n">
        <f aca="false">L106/98*100/0.1746</f>
        <v>0</v>
      </c>
      <c r="L106" s="156" t="n">
        <f aca="false">май!E107</f>
        <v>0</v>
      </c>
      <c r="M106" s="155" t="n">
        <f aca="false">N106/98*100/0.1746</f>
        <v>0</v>
      </c>
      <c r="N106" s="156" t="n">
        <f aca="false">июнь!E107</f>
        <v>0</v>
      </c>
      <c r="O106" s="155" t="n">
        <f aca="false">P106/98*100/0.1746</f>
        <v>0</v>
      </c>
      <c r="P106" s="156" t="n">
        <f aca="false">июль!E107</f>
        <v>0</v>
      </c>
      <c r="Q106" s="155" t="n">
        <f aca="false">R106/98*100/0.1746</f>
        <v>0</v>
      </c>
      <c r="R106" s="156" t="n">
        <f aca="false">август!E107</f>
        <v>0</v>
      </c>
      <c r="S106" s="155" t="n">
        <f aca="false">T106/98*100/0.1746</f>
        <v>0</v>
      </c>
      <c r="T106" s="156" t="n">
        <f aca="false">сентябрь!E107</f>
        <v>0</v>
      </c>
      <c r="U106" s="155" t="n">
        <f aca="false">V106/98*100/0.1746</f>
        <v>0</v>
      </c>
      <c r="V106" s="156" t="n">
        <f aca="false">октябрь!E107</f>
        <v>0</v>
      </c>
      <c r="W106" s="155" t="n">
        <f aca="false">X106/98*100/0.1746</f>
        <v>0</v>
      </c>
      <c r="X106" s="156" t="n">
        <f aca="false">ноябрь!E110</f>
        <v>0</v>
      </c>
      <c r="Y106" s="155" t="n">
        <f aca="false">Z106/98*100/0.1746</f>
        <v>0</v>
      </c>
      <c r="Z106" s="156" t="n">
        <f aca="false">декабрь!E107</f>
        <v>0</v>
      </c>
      <c r="AA106" s="158" t="n">
        <f aca="false">C106+E106+G106+I106+K106+M106+O106+Q106+S106+U106+W106+Y106</f>
        <v>0</v>
      </c>
      <c r="AB106" s="159" t="n">
        <f aca="false">D106+F106+H106+J106+L106+N106+P106+R106+T106+V106+X106+Z106</f>
        <v>0</v>
      </c>
      <c r="AC106" s="185" t="n">
        <f aca="false">AC105+1</f>
        <v>98</v>
      </c>
      <c r="AD106" s="175"/>
      <c r="AE106" s="176"/>
      <c r="AF106" s="176"/>
      <c r="AG106" s="177"/>
      <c r="AH106" s="178"/>
      <c r="AI106" s="179" t="n">
        <f aca="false">AA106</f>
        <v>0</v>
      </c>
      <c r="AJ106" s="180" t="n">
        <f aca="false">SUM(AE106:AI106)</f>
        <v>0</v>
      </c>
      <c r="AK106" s="191"/>
      <c r="AL106" s="191"/>
      <c r="AM106" s="181" t="n">
        <f aca="false">AL106+AA106</f>
        <v>0</v>
      </c>
      <c r="AN106" s="182" t="n">
        <f aca="false">AK106-AM106</f>
        <v>0</v>
      </c>
      <c r="AO106" s="183" t="n">
        <f aca="false">AN106*0.1746</f>
        <v>0</v>
      </c>
      <c r="AP106" s="184"/>
      <c r="AQ106" s="190"/>
      <c r="AR106" s="170" t="n">
        <f aca="false">AS106-AS106*0.1433/0.1746</f>
        <v>0</v>
      </c>
      <c r="AS106" s="170"/>
      <c r="AT106" s="185" t="n">
        <f aca="false">AT105+1</f>
        <v>98</v>
      </c>
      <c r="AU106" s="172" t="n">
        <f aca="false">AB106*100/98*2%+AB106*100/98*0.8%</f>
        <v>0</v>
      </c>
      <c r="AV106" s="112"/>
      <c r="AW106" s="173" t="n">
        <f aca="false">июль!H107</f>
        <v>0</v>
      </c>
    </row>
    <row r="107" customFormat="false" ht="11.45" hidden="false" customHeight="true" outlineLevel="0" collapsed="false">
      <c r="A107" s="153" t="n">
        <f aca="false">A106+1</f>
        <v>100</v>
      </c>
      <c r="B107" s="154"/>
      <c r="C107" s="155" t="n">
        <f aca="false">D107/98*100/0.15239</f>
        <v>0</v>
      </c>
      <c r="D107" s="156" t="n">
        <f aca="false">январь!E108</f>
        <v>0</v>
      </c>
      <c r="E107" s="155" t="n">
        <f aca="false">F107/98*100/0.1746</f>
        <v>0</v>
      </c>
      <c r="F107" s="156" t="n">
        <f aca="false">февраль!E108</f>
        <v>0</v>
      </c>
      <c r="G107" s="155" t="n">
        <f aca="false">H107/98*100/0.1746</f>
        <v>0</v>
      </c>
      <c r="H107" s="156" t="n">
        <f aca="false">март!E108</f>
        <v>0</v>
      </c>
      <c r="I107" s="155" t="n">
        <f aca="false">J107/98*100/0.1746</f>
        <v>0</v>
      </c>
      <c r="J107" s="156" t="n">
        <f aca="false">апрель!E108</f>
        <v>0</v>
      </c>
      <c r="K107" s="155" t="n">
        <f aca="false">L107/98*100/0.1746</f>
        <v>0</v>
      </c>
      <c r="L107" s="156" t="n">
        <f aca="false">май!E108</f>
        <v>0</v>
      </c>
      <c r="M107" s="155" t="n">
        <f aca="false">N107/98*100/0.1746</f>
        <v>0</v>
      </c>
      <c r="N107" s="156" t="n">
        <f aca="false">июнь!E108</f>
        <v>0</v>
      </c>
      <c r="O107" s="155" t="n">
        <f aca="false">P107/98*100/0.1746</f>
        <v>0</v>
      </c>
      <c r="P107" s="156" t="n">
        <f aca="false">июль!E108</f>
        <v>0</v>
      </c>
      <c r="Q107" s="155" t="n">
        <f aca="false">R107/98*100/0.1746</f>
        <v>0</v>
      </c>
      <c r="R107" s="156" t="n">
        <f aca="false">август!E108</f>
        <v>0</v>
      </c>
      <c r="S107" s="155" t="n">
        <f aca="false">T107/98*100/0.1746</f>
        <v>0</v>
      </c>
      <c r="T107" s="156" t="n">
        <f aca="false">сентябрь!E108</f>
        <v>0</v>
      </c>
      <c r="U107" s="155" t="n">
        <f aca="false">V107/98*100/0.1746</f>
        <v>0</v>
      </c>
      <c r="V107" s="156" t="n">
        <f aca="false">октябрь!E108</f>
        <v>0</v>
      </c>
      <c r="W107" s="155" t="n">
        <f aca="false">X107/98*100/0.1746</f>
        <v>0</v>
      </c>
      <c r="X107" s="156" t="n">
        <f aca="false">ноябрь!E111</f>
        <v>0</v>
      </c>
      <c r="Y107" s="155" t="n">
        <f aca="false">Z107/98*100/0.1746</f>
        <v>0</v>
      </c>
      <c r="Z107" s="156" t="n">
        <f aca="false">декабрь!E108</f>
        <v>0</v>
      </c>
      <c r="AA107" s="158" t="n">
        <f aca="false">C107+E107+G107+I107+K107+M107+O107+Q107+S107+U107+W107+Y107</f>
        <v>0</v>
      </c>
      <c r="AB107" s="159" t="n">
        <f aca="false">D107+F107+H107+J107+L107+N107+P107+R107+T107+V107+X107+Z107</f>
        <v>0</v>
      </c>
      <c r="AC107" s="160" t="n">
        <f aca="false">AC106+1</f>
        <v>99</v>
      </c>
      <c r="AD107" s="161"/>
      <c r="AE107" s="162"/>
      <c r="AF107" s="162"/>
      <c r="AG107" s="163"/>
      <c r="AH107" s="164"/>
      <c r="AI107" s="165" t="n">
        <f aca="false">AA107</f>
        <v>0</v>
      </c>
      <c r="AJ107" s="166" t="n">
        <f aca="false">SUM(AE107:AI107)</f>
        <v>0</v>
      </c>
      <c r="AK107" s="167"/>
      <c r="AL107" s="167"/>
      <c r="AM107" s="181" t="n">
        <f aca="false">AL107+AA107</f>
        <v>0</v>
      </c>
      <c r="AN107" s="168" t="n">
        <f aca="false">AK107-AM107</f>
        <v>0</v>
      </c>
      <c r="AO107" s="183" t="n">
        <f aca="false">AN107*0.1746</f>
        <v>0</v>
      </c>
      <c r="AP107" s="169"/>
      <c r="AR107" s="170" t="n">
        <f aca="false">AS107-AS107*0.1433/0.1746</f>
        <v>0</v>
      </c>
      <c r="AS107" s="170"/>
      <c r="AT107" s="160" t="n">
        <f aca="false">AT106+1</f>
        <v>99</v>
      </c>
      <c r="AU107" s="172" t="n">
        <f aca="false">AB107*100/98*2%+AB107*100/98*0.8%</f>
        <v>0</v>
      </c>
      <c r="AV107" s="112"/>
      <c r="AW107" s="173" t="n">
        <f aca="false">июль!H108</f>
        <v>0</v>
      </c>
    </row>
    <row r="108" customFormat="false" ht="12.75" hidden="false" customHeight="true" outlineLevel="0" collapsed="false">
      <c r="A108" s="153" t="n">
        <f aca="false">A107+1</f>
        <v>101</v>
      </c>
      <c r="B108" s="154"/>
      <c r="C108" s="155" t="n">
        <f aca="false">D108/98*100/0.15239</f>
        <v>0</v>
      </c>
      <c r="D108" s="156" t="n">
        <f aca="false">январь!E109</f>
        <v>0</v>
      </c>
      <c r="E108" s="155" t="n">
        <f aca="false">F108/98*100/0.1746</f>
        <v>0</v>
      </c>
      <c r="F108" s="156" t="n">
        <f aca="false">февраль!E109</f>
        <v>0</v>
      </c>
      <c r="G108" s="155" t="n">
        <f aca="false">H108/98*100/0.1746</f>
        <v>0</v>
      </c>
      <c r="H108" s="156" t="n">
        <f aca="false">март!E109</f>
        <v>0</v>
      </c>
      <c r="I108" s="155" t="n">
        <f aca="false">J108/98*100/0.1746</f>
        <v>0</v>
      </c>
      <c r="J108" s="156" t="n">
        <f aca="false">апрель!E109</f>
        <v>0</v>
      </c>
      <c r="K108" s="155" t="n">
        <f aca="false">L108/98*100/0.1746</f>
        <v>0</v>
      </c>
      <c r="L108" s="156" t="n">
        <f aca="false">май!E109</f>
        <v>0</v>
      </c>
      <c r="M108" s="155" t="n">
        <f aca="false">N108/98*100/0.1746</f>
        <v>0</v>
      </c>
      <c r="N108" s="156" t="n">
        <f aca="false">июнь!E109</f>
        <v>0</v>
      </c>
      <c r="O108" s="155" t="n">
        <f aca="false">P108/98*100/0.1746</f>
        <v>0</v>
      </c>
      <c r="P108" s="156" t="n">
        <f aca="false">июль!E109</f>
        <v>0</v>
      </c>
      <c r="Q108" s="155" t="n">
        <f aca="false">R108/98*100/0.1746</f>
        <v>0</v>
      </c>
      <c r="R108" s="156" t="n">
        <f aca="false">август!E109</f>
        <v>0</v>
      </c>
      <c r="S108" s="155" t="n">
        <f aca="false">T108/98*100/0.1746</f>
        <v>0</v>
      </c>
      <c r="T108" s="156" t="n">
        <f aca="false">сентябрь!E109</f>
        <v>0</v>
      </c>
      <c r="U108" s="155" t="n">
        <f aca="false">V108/98*100/0.1746</f>
        <v>0</v>
      </c>
      <c r="V108" s="156" t="n">
        <f aca="false">октябрь!E109</f>
        <v>0</v>
      </c>
      <c r="W108" s="155" t="n">
        <f aca="false">X108/98*100/0.1746</f>
        <v>0</v>
      </c>
      <c r="X108" s="156" t="n">
        <f aca="false">ноябрь!E112</f>
        <v>0</v>
      </c>
      <c r="Y108" s="155" t="n">
        <f aca="false">Z108/98*100/0.1746</f>
        <v>0</v>
      </c>
      <c r="Z108" s="156" t="n">
        <f aca="false">декабрь!E109</f>
        <v>0</v>
      </c>
      <c r="AA108" s="158" t="n">
        <f aca="false">C108+E108+G108+I108+K108+M108+O108+Q108+S108+U108+W108+Y108</f>
        <v>0</v>
      </c>
      <c r="AB108" s="159" t="n">
        <f aca="false">D108+F108+H108+J108+L108+N108+P108+R108+T108+V108+X108+Z108</f>
        <v>0</v>
      </c>
      <c r="AC108" s="174" t="n">
        <f aca="false">AC107+1</f>
        <v>100</v>
      </c>
      <c r="AD108" s="175"/>
      <c r="AE108" s="176"/>
      <c r="AF108" s="176"/>
      <c r="AG108" s="177"/>
      <c r="AH108" s="178"/>
      <c r="AI108" s="179" t="n">
        <f aca="false">AA108</f>
        <v>0</v>
      </c>
      <c r="AJ108" s="180" t="n">
        <f aca="false">SUM(AE108:AI108)</f>
        <v>0</v>
      </c>
      <c r="AK108" s="191"/>
      <c r="AL108" s="191"/>
      <c r="AM108" s="181" t="n">
        <f aca="false">AL108+AA108</f>
        <v>0</v>
      </c>
      <c r="AN108" s="182" t="n">
        <f aca="false">AK108-AM108</f>
        <v>0</v>
      </c>
      <c r="AO108" s="183" t="n">
        <f aca="false">AN108*0.1746</f>
        <v>0</v>
      </c>
      <c r="AP108" s="184"/>
      <c r="AR108" s="170" t="n">
        <f aca="false">AS108-AS108*0.1433/0.1746</f>
        <v>0</v>
      </c>
      <c r="AS108" s="170"/>
      <c r="AT108" s="174" t="n">
        <f aca="false">AT107+1</f>
        <v>100</v>
      </c>
      <c r="AU108" s="172" t="n">
        <f aca="false">AB108*100/98*2%+AB108*100/98*0.8%</f>
        <v>0</v>
      </c>
      <c r="AV108" s="112"/>
      <c r="AW108" s="173" t="n">
        <f aca="false">июль!H109</f>
        <v>0</v>
      </c>
    </row>
    <row r="109" customFormat="false" ht="10.9" hidden="false" customHeight="true" outlineLevel="0" collapsed="false">
      <c r="A109" s="153" t="n">
        <f aca="false">A108+1</f>
        <v>102</v>
      </c>
      <c r="B109" s="154"/>
      <c r="C109" s="155" t="n">
        <f aca="false">D109/98*100/0.15239</f>
        <v>0</v>
      </c>
      <c r="D109" s="156" t="n">
        <f aca="false">январь!E110</f>
        <v>0</v>
      </c>
      <c r="E109" s="155" t="n">
        <f aca="false">F109/98*100/0.1746</f>
        <v>0</v>
      </c>
      <c r="F109" s="156" t="n">
        <f aca="false">февраль!E110</f>
        <v>0</v>
      </c>
      <c r="G109" s="155" t="n">
        <f aca="false">H109/98*100/0.1746</f>
        <v>0</v>
      </c>
      <c r="H109" s="156" t="n">
        <f aca="false">март!E110</f>
        <v>0</v>
      </c>
      <c r="I109" s="155" t="n">
        <f aca="false">J109/98*100/0.1746</f>
        <v>0</v>
      </c>
      <c r="J109" s="156" t="n">
        <f aca="false">апрель!E110</f>
        <v>0</v>
      </c>
      <c r="K109" s="155" t="n">
        <f aca="false">L109/98*100/0.1746</f>
        <v>0</v>
      </c>
      <c r="L109" s="156" t="n">
        <f aca="false">май!E110</f>
        <v>0</v>
      </c>
      <c r="M109" s="155" t="n">
        <f aca="false">N109/98*100/0.1746</f>
        <v>0</v>
      </c>
      <c r="N109" s="156" t="n">
        <f aca="false">июнь!E110</f>
        <v>0</v>
      </c>
      <c r="O109" s="155" t="n">
        <f aca="false">P109/98*100/0.1746</f>
        <v>0</v>
      </c>
      <c r="P109" s="156" t="n">
        <f aca="false">июль!E110</f>
        <v>0</v>
      </c>
      <c r="Q109" s="155" t="n">
        <f aca="false">R109/98*100/0.1746</f>
        <v>0</v>
      </c>
      <c r="R109" s="156" t="n">
        <f aca="false">август!E110</f>
        <v>0</v>
      </c>
      <c r="S109" s="155" t="n">
        <f aca="false">T109/98*100/0.1746</f>
        <v>0</v>
      </c>
      <c r="T109" s="156" t="n">
        <f aca="false">сентябрь!E110</f>
        <v>0</v>
      </c>
      <c r="U109" s="155" t="n">
        <f aca="false">V109/98*100/0.1746</f>
        <v>0</v>
      </c>
      <c r="V109" s="156" t="n">
        <f aca="false">октябрь!E110</f>
        <v>0</v>
      </c>
      <c r="W109" s="155" t="n">
        <f aca="false">X109/98*100/0.1746</f>
        <v>0</v>
      </c>
      <c r="X109" s="156" t="n">
        <f aca="false">ноябрь!E113</f>
        <v>0</v>
      </c>
      <c r="Y109" s="155" t="n">
        <f aca="false">Z109/98*100/0.1746</f>
        <v>0</v>
      </c>
      <c r="Z109" s="156" t="n">
        <f aca="false">декабрь!E110</f>
        <v>0</v>
      </c>
      <c r="AA109" s="158" t="n">
        <f aca="false">C109+E109+G109+I109+K109+M109+O109+Q109+S109+U109+W109+Y109</f>
        <v>0</v>
      </c>
      <c r="AB109" s="159" t="n">
        <f aca="false">D109+F109+H109+J109+L109+N109+P109+R109+T109+V109+X109+Z109</f>
        <v>0</v>
      </c>
      <c r="AC109" s="201" t="n">
        <f aca="false">AC108+1</f>
        <v>101</v>
      </c>
      <c r="AD109" s="221"/>
      <c r="AE109" s="203"/>
      <c r="AF109" s="203"/>
      <c r="AG109" s="204"/>
      <c r="AH109" s="205"/>
      <c r="AI109" s="206" t="n">
        <f aca="false">AA109</f>
        <v>0</v>
      </c>
      <c r="AJ109" s="207" t="n">
        <f aca="false">SUM(AE109:AI109)</f>
        <v>0</v>
      </c>
      <c r="AK109" s="208"/>
      <c r="AL109" s="209"/>
      <c r="AM109" s="209" t="n">
        <f aca="false">AL109+AA109+0.47</f>
        <v>0.47</v>
      </c>
      <c r="AN109" s="255" t="n">
        <f aca="false">AK109-AM109</f>
        <v>-0.47</v>
      </c>
      <c r="AO109" s="183" t="n">
        <f aca="false">AN109*0.1746</f>
        <v>-0.082062</v>
      </c>
      <c r="AP109" s="256"/>
      <c r="AR109" s="170" t="n">
        <f aca="false">AS109-AS109*0.1433/0.1746</f>
        <v>0</v>
      </c>
      <c r="AS109" s="170"/>
      <c r="AT109" s="160" t="n">
        <f aca="false">AT108+1</f>
        <v>101</v>
      </c>
      <c r="AU109" s="172" t="n">
        <f aca="false">AB109*100/98*2%+AB109*100/98*0.8%</f>
        <v>0</v>
      </c>
      <c r="AV109" s="112"/>
      <c r="AW109" s="173" t="n">
        <f aca="false">июль!H110</f>
        <v>0</v>
      </c>
    </row>
    <row r="110" customFormat="false" ht="11.45" hidden="false" customHeight="true" outlineLevel="0" collapsed="false">
      <c r="A110" s="153" t="n">
        <f aca="false">A109+1</f>
        <v>103</v>
      </c>
      <c r="B110" s="154"/>
      <c r="C110" s="155" t="n">
        <f aca="false">D110/98*100/0.15239</f>
        <v>188.024550328039</v>
      </c>
      <c r="D110" s="156" t="n">
        <f aca="false">январь!E111</f>
        <v>28.08</v>
      </c>
      <c r="E110" s="155" t="n">
        <f aca="false">F110/98*100/0.1746</f>
        <v>0</v>
      </c>
      <c r="F110" s="156" t="n">
        <f aca="false">февраль!E111</f>
        <v>0</v>
      </c>
      <c r="G110" s="155" t="n">
        <f aca="false">H110/98*100/0.1746</f>
        <v>0</v>
      </c>
      <c r="H110" s="156" t="n">
        <f aca="false">март!E111</f>
        <v>0</v>
      </c>
      <c r="I110" s="155" t="n">
        <f aca="false">J110/98*100/0.1746</f>
        <v>0</v>
      </c>
      <c r="J110" s="156" t="n">
        <f aca="false">апрель!E111</f>
        <v>0</v>
      </c>
      <c r="K110" s="155" t="n">
        <f aca="false">L110/98*100/0.1746</f>
        <v>0</v>
      </c>
      <c r="L110" s="156" t="n">
        <f aca="false">май!E111</f>
        <v>0</v>
      </c>
      <c r="M110" s="155" t="n">
        <f aca="false">N110/98*100/0.1746</f>
        <v>0</v>
      </c>
      <c r="N110" s="156" t="n">
        <f aca="false">июнь!E111</f>
        <v>0</v>
      </c>
      <c r="O110" s="155" t="n">
        <f aca="false">P110/98*100/0.1746</f>
        <v>0</v>
      </c>
      <c r="P110" s="156" t="n">
        <f aca="false">июль!E111</f>
        <v>0</v>
      </c>
      <c r="Q110" s="155" t="n">
        <f aca="false">R110/98*100/0.1746</f>
        <v>0</v>
      </c>
      <c r="R110" s="156" t="n">
        <f aca="false">август!E111</f>
        <v>0</v>
      </c>
      <c r="S110" s="155" t="n">
        <f aca="false">T110/98*100/0.1746</f>
        <v>0</v>
      </c>
      <c r="T110" s="156" t="n">
        <f aca="false">сентябрь!E111</f>
        <v>0</v>
      </c>
      <c r="U110" s="155" t="n">
        <f aca="false">V110/98*100/0.1746</f>
        <v>141.957126493209</v>
      </c>
      <c r="V110" s="156" t="n">
        <f aca="false">октябрь!E111</f>
        <v>24.29</v>
      </c>
      <c r="W110" s="155" t="n">
        <f aca="false">X110/98*100/0.1746</f>
        <v>0</v>
      </c>
      <c r="X110" s="156" t="n">
        <f aca="false">ноябрь!E114</f>
        <v>0</v>
      </c>
      <c r="Y110" s="155" t="n">
        <f aca="false">Z110/98*100/0.1746</f>
        <v>0</v>
      </c>
      <c r="Z110" s="156" t="n">
        <f aca="false">декабрь!E111</f>
        <v>0</v>
      </c>
      <c r="AA110" s="158" t="n">
        <f aca="false">C110+E110+G110+I110+K110+M110+O110+Q110+S110+U110+W110+Y110</f>
        <v>329.981676821247</v>
      </c>
      <c r="AB110" s="159" t="n">
        <f aca="false">D110+F110+H110+J110+L110+N110+P110+R110+T110+V110+X110+Z110</f>
        <v>52.37</v>
      </c>
      <c r="AC110" s="257" t="n">
        <f aca="false">AC109+1</f>
        <v>102</v>
      </c>
      <c r="AD110" s="175"/>
      <c r="AE110" s="176"/>
      <c r="AF110" s="176"/>
      <c r="AG110" s="177"/>
      <c r="AH110" s="178"/>
      <c r="AI110" s="179" t="n">
        <f aca="false">AA110</f>
        <v>329.981676821247</v>
      </c>
      <c r="AJ110" s="180" t="n">
        <f aca="false">SUM(AE110:AI110)</f>
        <v>329.981676821247</v>
      </c>
      <c r="AK110" s="191"/>
      <c r="AL110" s="191"/>
      <c r="AM110" s="181" t="n">
        <f aca="false">AL110+AA110+AR110</f>
        <v>329.981676821247</v>
      </c>
      <c r="AN110" s="182" t="n">
        <f aca="false">AK110-AM110</f>
        <v>-329.981676821247</v>
      </c>
      <c r="AO110" s="183" t="n">
        <f aca="false">AN110*0.1746</f>
        <v>-57.6148007729898</v>
      </c>
      <c r="AP110" s="184"/>
      <c r="AR110" s="170" t="n">
        <f aca="false">AS110-AS110*0.1433/0.1746</f>
        <v>0</v>
      </c>
      <c r="AS110" s="170"/>
      <c r="AT110" s="257" t="n">
        <f aca="false">AT109+1</f>
        <v>102</v>
      </c>
      <c r="AU110" s="172" t="n">
        <f aca="false">AB110*100/98*2%+AB110*100/98*0.8%</f>
        <v>1.49628571428571</v>
      </c>
      <c r="AV110" s="112"/>
      <c r="AW110" s="173" t="n">
        <f aca="false">июль!H111</f>
        <v>0</v>
      </c>
    </row>
    <row r="111" customFormat="false" ht="12" hidden="false" customHeight="true" outlineLevel="0" collapsed="false">
      <c r="A111" s="153" t="n">
        <f aca="false">A110+1</f>
        <v>104</v>
      </c>
      <c r="B111" s="16"/>
      <c r="C111" s="155" t="n">
        <f aca="false">D111/98*100/0.15239</f>
        <v>0</v>
      </c>
      <c r="D111" s="156" t="n">
        <f aca="false">январь!E112</f>
        <v>0</v>
      </c>
      <c r="E111" s="155" t="n">
        <f aca="false">F111/98*100/0.1746</f>
        <v>0</v>
      </c>
      <c r="F111" s="156" t="n">
        <f aca="false">февраль!E112</f>
        <v>0</v>
      </c>
      <c r="G111" s="155" t="n">
        <f aca="false">H111/98*100/0.1746</f>
        <v>0</v>
      </c>
      <c r="H111" s="156" t="n">
        <f aca="false">март!E112</f>
        <v>0</v>
      </c>
      <c r="I111" s="155" t="n">
        <f aca="false">J111/98*100/0.1746</f>
        <v>0</v>
      </c>
      <c r="J111" s="156" t="n">
        <f aca="false">апрель!E112</f>
        <v>0</v>
      </c>
      <c r="K111" s="155" t="n">
        <f aca="false">L111/98*100/0.1746</f>
        <v>0</v>
      </c>
      <c r="L111" s="156" t="n">
        <f aca="false">май!E112</f>
        <v>0</v>
      </c>
      <c r="M111" s="155" t="n">
        <f aca="false">N111/98*100/0.1746</f>
        <v>0</v>
      </c>
      <c r="N111" s="156" t="n">
        <f aca="false">июнь!E112</f>
        <v>0</v>
      </c>
      <c r="O111" s="155" t="n">
        <f aca="false">P111/98*100/0.1746</f>
        <v>0</v>
      </c>
      <c r="P111" s="156" t="n">
        <f aca="false">июль!E112</f>
        <v>0</v>
      </c>
      <c r="Q111" s="155" t="n">
        <f aca="false">R111/98*100/0.1746</f>
        <v>0</v>
      </c>
      <c r="R111" s="156" t="n">
        <f aca="false">август!E112</f>
        <v>0</v>
      </c>
      <c r="S111" s="155" t="n">
        <f aca="false">T111/98*100/0.1746</f>
        <v>0</v>
      </c>
      <c r="T111" s="156" t="n">
        <f aca="false">сентябрь!E112</f>
        <v>0</v>
      </c>
      <c r="U111" s="155" t="n">
        <f aca="false">V111/98*100/0.1746</f>
        <v>0</v>
      </c>
      <c r="V111" s="156" t="n">
        <f aca="false">октябрь!E112</f>
        <v>0</v>
      </c>
      <c r="W111" s="155" t="n">
        <f aca="false">X111/98*100/0.1746</f>
        <v>0</v>
      </c>
      <c r="X111" s="156" t="n">
        <f aca="false">ноябрь!E115</f>
        <v>0</v>
      </c>
      <c r="Y111" s="155" t="n">
        <f aca="false">Z111/98*100/0.1746</f>
        <v>0</v>
      </c>
      <c r="Z111" s="156" t="n">
        <f aca="false">декабрь!E112</f>
        <v>0</v>
      </c>
      <c r="AA111" s="158" t="n">
        <f aca="false">C111+E111+G111+I111+K111+M111+O111+Q111+S111+U111+W111+Y111</f>
        <v>0</v>
      </c>
      <c r="AB111" s="159" t="n">
        <f aca="false">D111+F111+H111+J111+L111+N111+P111+R111+T111+V111+X111+Z111</f>
        <v>0</v>
      </c>
      <c r="AC111" s="185" t="n">
        <f aca="false">AC110+1</f>
        <v>103</v>
      </c>
      <c r="AD111" s="222"/>
      <c r="AE111" s="176"/>
      <c r="AF111" s="176"/>
      <c r="AG111" s="177"/>
      <c r="AH111" s="178"/>
      <c r="AI111" s="179" t="n">
        <f aca="false">AA111</f>
        <v>0</v>
      </c>
      <c r="AJ111" s="180" t="n">
        <f aca="false">SUM(AE111:AI111)</f>
        <v>0</v>
      </c>
      <c r="AK111" s="191"/>
      <c r="AL111" s="191"/>
      <c r="AM111" s="181" t="n">
        <f aca="false">AL111+AA111+AR111</f>
        <v>0</v>
      </c>
      <c r="AN111" s="182" t="n">
        <f aca="false">AK111-AM111</f>
        <v>0</v>
      </c>
      <c r="AO111" s="183" t="n">
        <f aca="false">AN111*0.1746</f>
        <v>0</v>
      </c>
      <c r="AP111" s="184"/>
      <c r="AR111" s="170" t="n">
        <f aca="false">AS111-AS111*0.1433/0.1746</f>
        <v>0</v>
      </c>
      <c r="AS111" s="170"/>
      <c r="AT111" s="185" t="n">
        <f aca="false">AT110+1</f>
        <v>103</v>
      </c>
      <c r="AU111" s="172" t="n">
        <f aca="false">AB111*100/98*2%+AB111*100/98*0.8%</f>
        <v>0</v>
      </c>
      <c r="AV111" s="112"/>
      <c r="AW111" s="173" t="n">
        <f aca="false">июль!H112</f>
        <v>0</v>
      </c>
    </row>
    <row r="112" customFormat="false" ht="12" hidden="false" customHeight="true" outlineLevel="0" collapsed="false">
      <c r="A112" s="153" t="n">
        <f aca="false">A111+1</f>
        <v>105</v>
      </c>
      <c r="B112" s="154"/>
      <c r="C112" s="155" t="n">
        <f aca="false">D112/98*100/0.15239</f>
        <v>0</v>
      </c>
      <c r="D112" s="156" t="n">
        <f aca="false">январь!E113</f>
        <v>0</v>
      </c>
      <c r="E112" s="155" t="n">
        <f aca="false">F112/98*100/0.1746</f>
        <v>0</v>
      </c>
      <c r="F112" s="156" t="n">
        <f aca="false">февраль!E113</f>
        <v>0</v>
      </c>
      <c r="G112" s="155" t="n">
        <f aca="false">H112/98*100/0.1746</f>
        <v>0</v>
      </c>
      <c r="H112" s="156" t="n">
        <f aca="false">март!E113</f>
        <v>0</v>
      </c>
      <c r="I112" s="155" t="n">
        <f aca="false">J112/98*100/0.1746</f>
        <v>0</v>
      </c>
      <c r="J112" s="156" t="n">
        <f aca="false">апрель!E113</f>
        <v>0</v>
      </c>
      <c r="K112" s="155" t="n">
        <f aca="false">L112/98*100/0.1746</f>
        <v>0</v>
      </c>
      <c r="L112" s="156" t="n">
        <f aca="false">май!E113</f>
        <v>0</v>
      </c>
      <c r="M112" s="155" t="n">
        <f aca="false">N112/98*100/0.1746</f>
        <v>0</v>
      </c>
      <c r="N112" s="156" t="n">
        <f aca="false">июнь!E113</f>
        <v>0</v>
      </c>
      <c r="O112" s="155" t="n">
        <f aca="false">P112/98*100/0.1746</f>
        <v>0</v>
      </c>
      <c r="P112" s="156" t="n">
        <f aca="false">июль!E113</f>
        <v>0</v>
      </c>
      <c r="Q112" s="155" t="n">
        <f aca="false">R112/98*100/0.1746</f>
        <v>0</v>
      </c>
      <c r="R112" s="156" t="n">
        <f aca="false">август!E113</f>
        <v>0</v>
      </c>
      <c r="S112" s="155" t="n">
        <f aca="false">T112/98*100/0.1746</f>
        <v>0</v>
      </c>
      <c r="T112" s="156" t="n">
        <f aca="false">сентябрь!E113</f>
        <v>0</v>
      </c>
      <c r="U112" s="155" t="n">
        <f aca="false">V112/98*100/0.1746</f>
        <v>0</v>
      </c>
      <c r="V112" s="156" t="n">
        <f aca="false">октябрь!E113</f>
        <v>0</v>
      </c>
      <c r="W112" s="155" t="n">
        <f aca="false">X112/98*100/0.1746</f>
        <v>0</v>
      </c>
      <c r="X112" s="156" t="n">
        <f aca="false">ноябрь!E116</f>
        <v>0</v>
      </c>
      <c r="Y112" s="155" t="n">
        <f aca="false">Z112/98*100/0.1746</f>
        <v>0</v>
      </c>
      <c r="Z112" s="156" t="n">
        <f aca="false">декабрь!E113</f>
        <v>0</v>
      </c>
      <c r="AA112" s="158" t="n">
        <f aca="false">C112+E112+G112+I112+K112+M112+O112+Q112+S112+U112+W112+Y112</f>
        <v>0</v>
      </c>
      <c r="AB112" s="159" t="n">
        <f aca="false">D112+F112+H112+J112+L112+N112+P112+R112+T112+V112+X112+Z112</f>
        <v>0</v>
      </c>
      <c r="AC112" s="185" t="n">
        <f aca="false">AC111+1</f>
        <v>104</v>
      </c>
      <c r="AD112" s="175"/>
      <c r="AE112" s="176"/>
      <c r="AF112" s="176"/>
      <c r="AG112" s="177"/>
      <c r="AH112" s="178"/>
      <c r="AI112" s="179" t="n">
        <f aca="false">AA112</f>
        <v>0</v>
      </c>
      <c r="AJ112" s="180" t="n">
        <f aca="false">SUM(AE112:AI112)</f>
        <v>0</v>
      </c>
      <c r="AK112" s="191"/>
      <c r="AL112" s="191"/>
      <c r="AM112" s="181" t="n">
        <f aca="false">AL112+AA112+AR112</f>
        <v>0</v>
      </c>
      <c r="AN112" s="182" t="n">
        <f aca="false">AK112-AM112</f>
        <v>0</v>
      </c>
      <c r="AO112" s="183" t="n">
        <f aca="false">AN112*0.1746</f>
        <v>0</v>
      </c>
      <c r="AP112" s="184"/>
      <c r="AQ112" s="192"/>
      <c r="AR112" s="170" t="n">
        <f aca="false">AS112-AS112*0.1433/0.1746</f>
        <v>0</v>
      </c>
      <c r="AS112" s="170"/>
      <c r="AT112" s="185" t="n">
        <f aca="false">AT111+1</f>
        <v>104</v>
      </c>
      <c r="AU112" s="172" t="n">
        <f aca="false">AB112*100/98*2%+AB112*100/98*0.8%</f>
        <v>0</v>
      </c>
      <c r="AV112" s="112"/>
      <c r="AW112" s="173" t="n">
        <f aca="false">июль!H113</f>
        <v>0</v>
      </c>
    </row>
    <row r="113" customFormat="false" ht="12" hidden="false" customHeight="true" outlineLevel="0" collapsed="false">
      <c r="A113" s="153" t="n">
        <f aca="false">A112+1</f>
        <v>106</v>
      </c>
      <c r="B113" s="154"/>
      <c r="C113" s="155" t="n">
        <f aca="false">D113/98*100/0.15239</f>
        <v>0</v>
      </c>
      <c r="D113" s="156" t="n">
        <f aca="false">январь!E114</f>
        <v>0</v>
      </c>
      <c r="E113" s="155" t="n">
        <f aca="false">F113/98*100/0.1746</f>
        <v>0</v>
      </c>
      <c r="F113" s="156" t="n">
        <f aca="false">февраль!E114</f>
        <v>0</v>
      </c>
      <c r="G113" s="155" t="n">
        <f aca="false">H113/98*100/0.1746</f>
        <v>0</v>
      </c>
      <c r="H113" s="156" t="n">
        <f aca="false">март!E114</f>
        <v>0</v>
      </c>
      <c r="I113" s="155" t="n">
        <f aca="false">J113/98*100/0.1746</f>
        <v>0</v>
      </c>
      <c r="J113" s="156" t="n">
        <f aca="false">апрель!E114</f>
        <v>0</v>
      </c>
      <c r="K113" s="155" t="n">
        <f aca="false">L113/98*100/0.1746</f>
        <v>0</v>
      </c>
      <c r="L113" s="156" t="n">
        <f aca="false">май!E114</f>
        <v>0</v>
      </c>
      <c r="M113" s="155" t="n">
        <f aca="false">N113/98*100/0.1746</f>
        <v>0</v>
      </c>
      <c r="N113" s="156" t="n">
        <f aca="false">июнь!E114</f>
        <v>0</v>
      </c>
      <c r="O113" s="155" t="n">
        <f aca="false">P113/98*100/0.1746</f>
        <v>0</v>
      </c>
      <c r="P113" s="156" t="n">
        <f aca="false">июль!E114</f>
        <v>0</v>
      </c>
      <c r="Q113" s="155" t="n">
        <f aca="false">R113/98*100/0.1746</f>
        <v>0</v>
      </c>
      <c r="R113" s="156" t="n">
        <f aca="false">август!E114</f>
        <v>0</v>
      </c>
      <c r="S113" s="155" t="n">
        <f aca="false">T113/98*100/0.1746</f>
        <v>0</v>
      </c>
      <c r="T113" s="156" t="n">
        <f aca="false">сентябрь!E114</f>
        <v>0</v>
      </c>
      <c r="U113" s="155" t="n">
        <f aca="false">V113/98*100/0.1746</f>
        <v>0</v>
      </c>
      <c r="V113" s="156" t="n">
        <f aca="false">октябрь!E114</f>
        <v>0</v>
      </c>
      <c r="W113" s="155" t="n">
        <f aca="false">X113/98*100/0.1746</f>
        <v>0</v>
      </c>
      <c r="X113" s="156" t="n">
        <f aca="false">ноябрь!E117</f>
        <v>0</v>
      </c>
      <c r="Y113" s="155" t="n">
        <f aca="false">Z113/98*100/0.1746</f>
        <v>0</v>
      </c>
      <c r="Z113" s="156" t="n">
        <f aca="false">декабрь!E114</f>
        <v>0</v>
      </c>
      <c r="AA113" s="158" t="n">
        <f aca="false">C113+E113+G113+I113+K113+M113+O113+Q113+S113+U113+W113+Y113</f>
        <v>0</v>
      </c>
      <c r="AB113" s="159" t="n">
        <f aca="false">D113+F113+H113+J113+L113+N113+P113+R113+T113+V113+X113+Z113</f>
        <v>0</v>
      </c>
      <c r="AC113" s="185" t="n">
        <f aca="false">AC112+1</f>
        <v>105</v>
      </c>
      <c r="AD113" s="175"/>
      <c r="AE113" s="176"/>
      <c r="AF113" s="176"/>
      <c r="AG113" s="177"/>
      <c r="AH113" s="178"/>
      <c r="AI113" s="179" t="n">
        <f aca="false">AA113</f>
        <v>0</v>
      </c>
      <c r="AJ113" s="180" t="n">
        <f aca="false">SUM(AE113:AI113)</f>
        <v>0</v>
      </c>
      <c r="AK113" s="209"/>
      <c r="AL113" s="209"/>
      <c r="AM113" s="181" t="n">
        <f aca="false">AL113+AA113</f>
        <v>0</v>
      </c>
      <c r="AN113" s="182" t="n">
        <f aca="false">AK113-AM113</f>
        <v>0</v>
      </c>
      <c r="AO113" s="183" t="n">
        <f aca="false">AN113*0.1746</f>
        <v>0</v>
      </c>
      <c r="AP113" s="184"/>
      <c r="AR113" s="170" t="n">
        <f aca="false">AS113-AS113*0.1433/0.1746</f>
        <v>0</v>
      </c>
      <c r="AS113" s="170"/>
      <c r="AT113" s="185" t="n">
        <f aca="false">AT112+1</f>
        <v>105</v>
      </c>
      <c r="AU113" s="172" t="n">
        <f aca="false">AB113*100/98*2%+AB113*100/98*0.8%</f>
        <v>0</v>
      </c>
      <c r="AV113" s="112"/>
      <c r="AW113" s="173" t="n">
        <f aca="false">июль!H114</f>
        <v>0</v>
      </c>
    </row>
    <row r="114" customFormat="false" ht="12" hidden="false" customHeight="true" outlineLevel="0" collapsed="false">
      <c r="A114" s="153" t="n">
        <f aca="false">A113+1</f>
        <v>107</v>
      </c>
      <c r="B114" s="154"/>
      <c r="C114" s="155" t="n">
        <f aca="false">D114/98*100/0.15239</f>
        <v>0</v>
      </c>
      <c r="D114" s="156" t="n">
        <f aca="false">январь!E115</f>
        <v>0</v>
      </c>
      <c r="E114" s="155" t="n">
        <f aca="false">F114/98*100/0.1746</f>
        <v>0</v>
      </c>
      <c r="F114" s="156" t="n">
        <f aca="false">февраль!E115</f>
        <v>0</v>
      </c>
      <c r="G114" s="155" t="n">
        <f aca="false">H114/98*100/0.1746</f>
        <v>0</v>
      </c>
      <c r="H114" s="156" t="n">
        <f aca="false">март!E115</f>
        <v>0</v>
      </c>
      <c r="I114" s="155" t="n">
        <f aca="false">J114/98*100/0.1746</f>
        <v>0</v>
      </c>
      <c r="J114" s="156" t="n">
        <f aca="false">апрель!E115</f>
        <v>0</v>
      </c>
      <c r="K114" s="155" t="n">
        <f aca="false">L114/98*100/0.1746</f>
        <v>0</v>
      </c>
      <c r="L114" s="156" t="n">
        <f aca="false">май!E115</f>
        <v>0</v>
      </c>
      <c r="M114" s="155" t="n">
        <f aca="false">N114/98*100/0.1746</f>
        <v>0</v>
      </c>
      <c r="N114" s="156" t="n">
        <f aca="false">июнь!E115</f>
        <v>0</v>
      </c>
      <c r="O114" s="155" t="n">
        <f aca="false">P114/98*100/0.1746</f>
        <v>0</v>
      </c>
      <c r="P114" s="156" t="n">
        <f aca="false">июль!E115</f>
        <v>0</v>
      </c>
      <c r="Q114" s="155" t="n">
        <f aca="false">R114/98*100/0.1746</f>
        <v>0</v>
      </c>
      <c r="R114" s="156" t="n">
        <f aca="false">август!E115</f>
        <v>0</v>
      </c>
      <c r="S114" s="155" t="n">
        <f aca="false">T114/98*100/0.1746</f>
        <v>0</v>
      </c>
      <c r="T114" s="156" t="n">
        <f aca="false">сентябрь!E115</f>
        <v>0</v>
      </c>
      <c r="U114" s="155" t="n">
        <f aca="false">V114/98*100/0.1746</f>
        <v>102.917455642051</v>
      </c>
      <c r="V114" s="156" t="n">
        <f aca="false">октябрь!E115</f>
        <v>17.61</v>
      </c>
      <c r="W114" s="155" t="n">
        <f aca="false">X114/98*100/0.1746</f>
        <v>0</v>
      </c>
      <c r="X114" s="156" t="n">
        <f aca="false">ноябрь!E118</f>
        <v>0</v>
      </c>
      <c r="Y114" s="155" t="n">
        <f aca="false">Z114/98*100/0.1746</f>
        <v>0</v>
      </c>
      <c r="Z114" s="156" t="n">
        <f aca="false">декабрь!E115</f>
        <v>0</v>
      </c>
      <c r="AA114" s="158" t="n">
        <f aca="false">C114+E114+G114+I114+K114+M114+O114+Q114+S114+U114+W114+Y114</f>
        <v>102.917455642051</v>
      </c>
      <c r="AB114" s="159" t="n">
        <f aca="false">D114+F114+H114+J114+L114+N114+P114+R114+T114+V114+X114+Z114</f>
        <v>17.61</v>
      </c>
      <c r="AC114" s="174" t="n">
        <f aca="false">AC113+1</f>
        <v>106</v>
      </c>
      <c r="AD114" s="175"/>
      <c r="AE114" s="176"/>
      <c r="AF114" s="176"/>
      <c r="AG114" s="177"/>
      <c r="AH114" s="178"/>
      <c r="AI114" s="179" t="n">
        <f aca="false">AA114</f>
        <v>102.917455642051</v>
      </c>
      <c r="AJ114" s="180" t="n">
        <f aca="false">SUM(AE114:AI114)</f>
        <v>102.917455642051</v>
      </c>
      <c r="AK114" s="191"/>
      <c r="AL114" s="191"/>
      <c r="AM114" s="181" t="n">
        <f aca="false">AL114+AA114+AR114</f>
        <v>102.917455642051</v>
      </c>
      <c r="AN114" s="182" t="n">
        <f aca="false">AK114-AM114</f>
        <v>-102.917455642051</v>
      </c>
      <c r="AO114" s="183" t="n">
        <f aca="false">AN114*0.1746</f>
        <v>-17.969387755102</v>
      </c>
      <c r="AP114" s="184"/>
      <c r="AR114" s="170" t="n">
        <f aca="false">AS114-AS114*0.1433/0.1746</f>
        <v>0</v>
      </c>
      <c r="AS114" s="170"/>
      <c r="AT114" s="174" t="n">
        <f aca="false">AT113+1</f>
        <v>106</v>
      </c>
      <c r="AU114" s="172" t="n">
        <f aca="false">AB114*100/98*2%+AB114*100/98*0.8%</f>
        <v>0.503142857142857</v>
      </c>
      <c r="AV114" s="112"/>
      <c r="AW114" s="173" t="n">
        <f aca="false">июль!H115</f>
        <v>0</v>
      </c>
    </row>
    <row r="115" customFormat="false" ht="12" hidden="false" customHeight="true" outlineLevel="0" collapsed="false">
      <c r="A115" s="153" t="n">
        <f aca="false">A114+1</f>
        <v>108</v>
      </c>
      <c r="B115" s="154"/>
      <c r="C115" s="155" t="n">
        <f aca="false">D115/98*100/0.15239</f>
        <v>0</v>
      </c>
      <c r="D115" s="156" t="n">
        <f aca="false">январь!E116</f>
        <v>0</v>
      </c>
      <c r="E115" s="155" t="n">
        <f aca="false">F115/98*100/0.1746</f>
        <v>0</v>
      </c>
      <c r="F115" s="156" t="n">
        <f aca="false">февраль!E116</f>
        <v>0</v>
      </c>
      <c r="G115" s="155" t="n">
        <f aca="false">H115/98*100/0.1746</f>
        <v>0</v>
      </c>
      <c r="H115" s="156" t="n">
        <f aca="false">март!E116</f>
        <v>0</v>
      </c>
      <c r="I115" s="155" t="n">
        <f aca="false">J115/98*100/0.1746</f>
        <v>0</v>
      </c>
      <c r="J115" s="156" t="n">
        <f aca="false">апрель!E116</f>
        <v>0</v>
      </c>
      <c r="K115" s="155" t="n">
        <f aca="false">L115/98*100/0.1746</f>
        <v>0</v>
      </c>
      <c r="L115" s="156" t="n">
        <f aca="false">май!E116</f>
        <v>0</v>
      </c>
      <c r="M115" s="155" t="n">
        <f aca="false">N115/98*100/0.1746</f>
        <v>0</v>
      </c>
      <c r="N115" s="156" t="n">
        <f aca="false">июнь!E116</f>
        <v>0</v>
      </c>
      <c r="O115" s="155" t="n">
        <f aca="false">P115/98*100/0.1746</f>
        <v>0</v>
      </c>
      <c r="P115" s="156" t="n">
        <f aca="false">июль!E116</f>
        <v>0</v>
      </c>
      <c r="Q115" s="155" t="n">
        <f aca="false">R115/98*100/0.1746</f>
        <v>0</v>
      </c>
      <c r="R115" s="156" t="n">
        <f aca="false">август!E116</f>
        <v>0</v>
      </c>
      <c r="S115" s="155" t="n">
        <f aca="false">T115/98*100/0.1746</f>
        <v>0</v>
      </c>
      <c r="T115" s="156" t="n">
        <f aca="false">сентябрь!E116</f>
        <v>0</v>
      </c>
      <c r="U115" s="155" t="n">
        <f aca="false">V115/98*100/0.1746</f>
        <v>0</v>
      </c>
      <c r="V115" s="156" t="n">
        <f aca="false">октябрь!E116</f>
        <v>0</v>
      </c>
      <c r="W115" s="155" t="n">
        <f aca="false">X115/98*100/0.1746</f>
        <v>0</v>
      </c>
      <c r="X115" s="156" t="n">
        <f aca="false">ноябрь!E119</f>
        <v>0</v>
      </c>
      <c r="Y115" s="155" t="n">
        <f aca="false">Z115/98*100/0.1746</f>
        <v>0</v>
      </c>
      <c r="Z115" s="156" t="n">
        <f aca="false">декабрь!E116</f>
        <v>0</v>
      </c>
      <c r="AA115" s="158" t="n">
        <f aca="false">C115+E115+G115+I115+K115+M115+O115+Q115+S115+U115+W115+Y115</f>
        <v>0</v>
      </c>
      <c r="AB115" s="159" t="n">
        <f aca="false">D115+F115+H115+J115+L115+N115+P115+R115+T115+V115+X115+Z115</f>
        <v>0</v>
      </c>
      <c r="AC115" s="174" t="n">
        <f aca="false">AC114+1</f>
        <v>107</v>
      </c>
      <c r="AD115" s="175"/>
      <c r="AE115" s="176"/>
      <c r="AF115" s="176"/>
      <c r="AG115" s="177"/>
      <c r="AH115" s="178"/>
      <c r="AI115" s="179" t="n">
        <f aca="false">AA115</f>
        <v>0</v>
      </c>
      <c r="AJ115" s="180" t="n">
        <f aca="false">SUM(AE115:AI115)</f>
        <v>0</v>
      </c>
      <c r="AK115" s="191"/>
      <c r="AL115" s="191"/>
      <c r="AM115" s="181" t="n">
        <f aca="false">AL115+AA115+AR115</f>
        <v>0</v>
      </c>
      <c r="AN115" s="182" t="n">
        <f aca="false">AK115-AM115</f>
        <v>0</v>
      </c>
      <c r="AO115" s="183" t="n">
        <f aca="false">AN115*0.1746</f>
        <v>0</v>
      </c>
      <c r="AP115" s="189"/>
      <c r="AR115" s="170" t="n">
        <f aca="false">AS115-AS115*0.1433/0.1746</f>
        <v>0</v>
      </c>
      <c r="AS115" s="170"/>
      <c r="AT115" s="174" t="n">
        <f aca="false">AT114+1</f>
        <v>107</v>
      </c>
      <c r="AU115" s="172" t="n">
        <f aca="false">AB115*100/98*2%+AB115*100/98*0.8%</f>
        <v>0</v>
      </c>
      <c r="AV115" s="112"/>
      <c r="AW115" s="173" t="n">
        <f aca="false">июль!H116</f>
        <v>0</v>
      </c>
    </row>
    <row r="116" customFormat="false" ht="12" hidden="false" customHeight="true" outlineLevel="0" collapsed="false">
      <c r="A116" s="153" t="n">
        <f aca="false">A115+1</f>
        <v>109</v>
      </c>
      <c r="B116" s="154"/>
      <c r="C116" s="155" t="n">
        <f aca="false">D116/98*100/0.15239</f>
        <v>0</v>
      </c>
      <c r="D116" s="156" t="n">
        <f aca="false">январь!E117</f>
        <v>0</v>
      </c>
      <c r="E116" s="155" t="n">
        <f aca="false">F116/98*100/0.1746</f>
        <v>0</v>
      </c>
      <c r="F116" s="156" t="n">
        <f aca="false">февраль!E117</f>
        <v>0</v>
      </c>
      <c r="G116" s="155" t="n">
        <f aca="false">H116/98*100/0.1746</f>
        <v>0</v>
      </c>
      <c r="H116" s="156" t="n">
        <f aca="false">март!E117</f>
        <v>0</v>
      </c>
      <c r="I116" s="155" t="n">
        <f aca="false">J116/98*100/0.1746</f>
        <v>0</v>
      </c>
      <c r="J116" s="156" t="n">
        <f aca="false">апрель!E117</f>
        <v>0</v>
      </c>
      <c r="K116" s="155" t="n">
        <f aca="false">L116/98*100/0.1746</f>
        <v>0</v>
      </c>
      <c r="L116" s="156" t="n">
        <f aca="false">май!E117</f>
        <v>0</v>
      </c>
      <c r="M116" s="155" t="n">
        <f aca="false">N116/98*100/0.1746</f>
        <v>0</v>
      </c>
      <c r="N116" s="156" t="n">
        <f aca="false">июнь!E117</f>
        <v>0</v>
      </c>
      <c r="O116" s="155" t="n">
        <f aca="false">P116/98*100/0.1746</f>
        <v>0</v>
      </c>
      <c r="P116" s="156" t="n">
        <f aca="false">июль!E117</f>
        <v>0</v>
      </c>
      <c r="Q116" s="155" t="n">
        <f aca="false">R116/98*100/0.1746</f>
        <v>0</v>
      </c>
      <c r="R116" s="156" t="n">
        <f aca="false">август!E117</f>
        <v>0</v>
      </c>
      <c r="S116" s="155" t="n">
        <f aca="false">T116/98*100/0.1746</f>
        <v>0</v>
      </c>
      <c r="T116" s="156" t="n">
        <f aca="false">сентябрь!E117</f>
        <v>0</v>
      </c>
      <c r="U116" s="155" t="n">
        <f aca="false">V116/98*100/0.1746</f>
        <v>0</v>
      </c>
      <c r="V116" s="156" t="n">
        <f aca="false">октябрь!E117</f>
        <v>0</v>
      </c>
      <c r="W116" s="155" t="n">
        <f aca="false">X116/98*100/0.1746</f>
        <v>0</v>
      </c>
      <c r="X116" s="156" t="n">
        <f aca="false">ноябрь!E120</f>
        <v>0</v>
      </c>
      <c r="Y116" s="155" t="n">
        <f aca="false">Z116/98*100/0.1746</f>
        <v>0</v>
      </c>
      <c r="Z116" s="156" t="n">
        <f aca="false">декабрь!E117</f>
        <v>0</v>
      </c>
      <c r="AA116" s="158" t="n">
        <f aca="false">C116+E116+G116+I116+K116+M116+O116+Q116+S116+U116+W116+Y116</f>
        <v>0</v>
      </c>
      <c r="AB116" s="159" t="n">
        <f aca="false">D116+F116+H116+J116+L116+N116+P116+R116+T116+V116+X116+Z116</f>
        <v>0</v>
      </c>
      <c r="AC116" s="174" t="n">
        <f aca="false">AC115+1</f>
        <v>108</v>
      </c>
      <c r="AD116" s="175"/>
      <c r="AE116" s="176"/>
      <c r="AF116" s="176"/>
      <c r="AG116" s="177"/>
      <c r="AH116" s="178"/>
      <c r="AI116" s="179" t="n">
        <f aca="false">AA116</f>
        <v>0</v>
      </c>
      <c r="AJ116" s="180" t="n">
        <f aca="false">SUM(AE116:AI116)</f>
        <v>0</v>
      </c>
      <c r="AK116" s="191"/>
      <c r="AL116" s="191"/>
      <c r="AM116" s="181" t="n">
        <f aca="false">AL116+AA116</f>
        <v>0</v>
      </c>
      <c r="AN116" s="182" t="n">
        <f aca="false">AK116-AM116</f>
        <v>0</v>
      </c>
      <c r="AO116" s="183" t="n">
        <f aca="false">AN116*0.1746</f>
        <v>0</v>
      </c>
      <c r="AP116" s="184"/>
      <c r="AR116" s="170" t="n">
        <f aca="false">AS116-AS116*0.1433/0.1746</f>
        <v>0</v>
      </c>
      <c r="AS116" s="170"/>
      <c r="AT116" s="174" t="n">
        <f aca="false">AT115+1</f>
        <v>108</v>
      </c>
      <c r="AU116" s="172" t="n">
        <f aca="false">AB116*100/98*2%+AB116*100/98*0.8%</f>
        <v>0</v>
      </c>
      <c r="AV116" s="112"/>
      <c r="AW116" s="173" t="n">
        <f aca="false">июль!H117</f>
        <v>0</v>
      </c>
    </row>
    <row r="117" customFormat="false" ht="11.25" hidden="false" customHeight="true" outlineLevel="0" collapsed="false">
      <c r="A117" s="153" t="n">
        <f aca="false">A116+1</f>
        <v>110</v>
      </c>
      <c r="B117" s="154"/>
      <c r="C117" s="155" t="n">
        <f aca="false">D117/98*100/0.15239</f>
        <v>0</v>
      </c>
      <c r="D117" s="156" t="n">
        <f aca="false">январь!E118</f>
        <v>0</v>
      </c>
      <c r="E117" s="155" t="n">
        <f aca="false">F117/98*100/0.1746</f>
        <v>0</v>
      </c>
      <c r="F117" s="156" t="n">
        <f aca="false">февраль!E118</f>
        <v>0</v>
      </c>
      <c r="G117" s="155" t="n">
        <f aca="false">H117/98*100/0.1746</f>
        <v>0</v>
      </c>
      <c r="H117" s="156" t="n">
        <f aca="false">март!E118</f>
        <v>0</v>
      </c>
      <c r="I117" s="155" t="n">
        <f aca="false">J117/98*100/0.1746</f>
        <v>0</v>
      </c>
      <c r="J117" s="156" t="n">
        <f aca="false">апрель!E118</f>
        <v>0</v>
      </c>
      <c r="K117" s="155" t="n">
        <f aca="false">L117/98*100/0.1746</f>
        <v>0</v>
      </c>
      <c r="L117" s="156" t="n">
        <f aca="false">май!E118</f>
        <v>0</v>
      </c>
      <c r="M117" s="155" t="n">
        <f aca="false">N117/98*100/0.1746</f>
        <v>0</v>
      </c>
      <c r="N117" s="156" t="n">
        <f aca="false">июнь!E118</f>
        <v>0</v>
      </c>
      <c r="O117" s="155" t="n">
        <f aca="false">P117/98*100/0.1746</f>
        <v>0</v>
      </c>
      <c r="P117" s="156" t="n">
        <f aca="false">июль!E118</f>
        <v>0</v>
      </c>
      <c r="Q117" s="155" t="n">
        <f aca="false">R117/98*100/0.1746</f>
        <v>0</v>
      </c>
      <c r="R117" s="156" t="n">
        <f aca="false">август!E118</f>
        <v>0</v>
      </c>
      <c r="S117" s="155" t="n">
        <f aca="false">T117/98*100/0.1746</f>
        <v>0</v>
      </c>
      <c r="T117" s="156" t="n">
        <f aca="false">сентябрь!E118</f>
        <v>0</v>
      </c>
      <c r="U117" s="155" t="n">
        <f aca="false">V117/98*100/0.1746</f>
        <v>0</v>
      </c>
      <c r="V117" s="156" t="n">
        <f aca="false">октябрь!E118</f>
        <v>0</v>
      </c>
      <c r="W117" s="155" t="n">
        <f aca="false">X117/98*100/0.1746</f>
        <v>0</v>
      </c>
      <c r="X117" s="156" t="n">
        <f aca="false">ноябрь!E121</f>
        <v>0</v>
      </c>
      <c r="Y117" s="155" t="n">
        <f aca="false">Z117/98*100/0.1746</f>
        <v>0</v>
      </c>
      <c r="Z117" s="156" t="n">
        <f aca="false">декабрь!E118</f>
        <v>0</v>
      </c>
      <c r="AA117" s="158" t="n">
        <f aca="false">C117+E117+G117+I117+K117+M117+O117+Q117+S117+U117+W117+Y117</f>
        <v>0</v>
      </c>
      <c r="AB117" s="159" t="n">
        <f aca="false">D117+F117+H117+J117+L117+N117+P117+R117+T117+V117+X117+Z117</f>
        <v>0</v>
      </c>
      <c r="AC117" s="185" t="n">
        <f aca="false">AC116+1</f>
        <v>109</v>
      </c>
      <c r="AD117" s="175"/>
      <c r="AE117" s="176"/>
      <c r="AF117" s="176"/>
      <c r="AG117" s="177"/>
      <c r="AH117" s="178"/>
      <c r="AI117" s="179" t="n">
        <f aca="false">AA117</f>
        <v>0</v>
      </c>
      <c r="AJ117" s="180" t="n">
        <f aca="false">SUM(AE117:AI117)</f>
        <v>0</v>
      </c>
      <c r="AK117" s="191"/>
      <c r="AL117" s="191"/>
      <c r="AM117" s="181" t="n">
        <f aca="false">AL117+AA117</f>
        <v>0</v>
      </c>
      <c r="AN117" s="182" t="n">
        <f aca="false">AK117-AM117</f>
        <v>0</v>
      </c>
      <c r="AO117" s="183" t="n">
        <f aca="false">AN117*0.1746</f>
        <v>0</v>
      </c>
      <c r="AP117" s="184"/>
      <c r="AQ117" s="258"/>
      <c r="AR117" s="170" t="n">
        <f aca="false">AS117-AS117*0.1433/0.1746</f>
        <v>0</v>
      </c>
      <c r="AS117" s="170"/>
      <c r="AT117" s="185" t="n">
        <f aca="false">AT116+1</f>
        <v>109</v>
      </c>
      <c r="AU117" s="172" t="n">
        <f aca="false">AB117*100/98*2%+AB117*100/98*0.8%</f>
        <v>0</v>
      </c>
      <c r="AV117" s="112"/>
      <c r="AW117" s="173" t="n">
        <f aca="false">июль!H118</f>
        <v>0</v>
      </c>
    </row>
    <row r="118" customFormat="false" ht="12.75" hidden="false" customHeight="true" outlineLevel="0" collapsed="false">
      <c r="A118" s="153" t="n">
        <f aca="false">A117+1</f>
        <v>111</v>
      </c>
      <c r="B118" s="154"/>
      <c r="C118" s="155" t="n">
        <f aca="false">D118/98*100/0.15239</f>
        <v>0</v>
      </c>
      <c r="D118" s="156" t="n">
        <f aca="false">январь!E119</f>
        <v>0</v>
      </c>
      <c r="E118" s="155" t="n">
        <f aca="false">F118/98*100/0.1746</f>
        <v>0</v>
      </c>
      <c r="F118" s="156" t="n">
        <f aca="false">февраль!E119</f>
        <v>0</v>
      </c>
      <c r="G118" s="155" t="n">
        <f aca="false">H118/98*100/0.1746</f>
        <v>0</v>
      </c>
      <c r="H118" s="156" t="n">
        <f aca="false">март!E119</f>
        <v>0</v>
      </c>
      <c r="I118" s="155" t="n">
        <f aca="false">J118/98*100/0.1746</f>
        <v>0</v>
      </c>
      <c r="J118" s="156" t="n">
        <f aca="false">апрель!E119</f>
        <v>0</v>
      </c>
      <c r="K118" s="155" t="n">
        <f aca="false">L118/98*100/0.1746</f>
        <v>0</v>
      </c>
      <c r="L118" s="156" t="n">
        <f aca="false">май!E119</f>
        <v>0</v>
      </c>
      <c r="M118" s="155" t="n">
        <f aca="false">N118/98*100/0.1746</f>
        <v>0</v>
      </c>
      <c r="N118" s="156" t="n">
        <f aca="false">июнь!E119</f>
        <v>0</v>
      </c>
      <c r="O118" s="155" t="n">
        <f aca="false">P118/98*100/0.1746</f>
        <v>0</v>
      </c>
      <c r="P118" s="156" t="n">
        <f aca="false">июль!E119</f>
        <v>0</v>
      </c>
      <c r="Q118" s="155" t="n">
        <f aca="false">R118/98*100/0.1746</f>
        <v>0</v>
      </c>
      <c r="R118" s="156" t="n">
        <f aca="false">август!E119</f>
        <v>0</v>
      </c>
      <c r="S118" s="155" t="n">
        <f aca="false">T118/98*100/0.1746</f>
        <v>0</v>
      </c>
      <c r="T118" s="156" t="n">
        <f aca="false">сентябрь!E119</f>
        <v>0</v>
      </c>
      <c r="U118" s="155" t="n">
        <f aca="false">V118/98*100/0.1746</f>
        <v>0</v>
      </c>
      <c r="V118" s="156" t="n">
        <f aca="false">октябрь!E119</f>
        <v>0</v>
      </c>
      <c r="W118" s="155" t="n">
        <f aca="false">X118/98*100/0.1746</f>
        <v>0</v>
      </c>
      <c r="X118" s="156" t="n">
        <f aca="false">ноябрь!E122</f>
        <v>0</v>
      </c>
      <c r="Y118" s="155" t="n">
        <f aca="false">Z118/98*100/0.1746</f>
        <v>0</v>
      </c>
      <c r="Z118" s="156" t="n">
        <f aca="false">декабрь!E119</f>
        <v>0</v>
      </c>
      <c r="AA118" s="158" t="n">
        <f aca="false">C118+E118+G118+I118+K118+M118+O118+Q118+S118+U118+W118+Y118</f>
        <v>0</v>
      </c>
      <c r="AB118" s="159" t="n">
        <f aca="false">D118+F118+H118+J118+L118+N118+P118+R118+T118+V118+X118+Z118</f>
        <v>0</v>
      </c>
      <c r="AC118" s="160" t="n">
        <f aca="false">AC117+1</f>
        <v>110</v>
      </c>
      <c r="AD118" s="161"/>
      <c r="AE118" s="162"/>
      <c r="AF118" s="162"/>
      <c r="AG118" s="163"/>
      <c r="AH118" s="164"/>
      <c r="AI118" s="165" t="n">
        <f aca="false">AA118</f>
        <v>0</v>
      </c>
      <c r="AJ118" s="166" t="n">
        <f aca="false">SUM(AE118:AI118)</f>
        <v>0</v>
      </c>
      <c r="AK118" s="167"/>
      <c r="AL118" s="167"/>
      <c r="AM118" s="181" t="n">
        <f aca="false">AL118+AA118</f>
        <v>0</v>
      </c>
      <c r="AN118" s="168" t="n">
        <f aca="false">AK118-AM118</f>
        <v>0</v>
      </c>
      <c r="AO118" s="183" t="n">
        <f aca="false">AN118*0.1746</f>
        <v>0</v>
      </c>
      <c r="AP118" s="169"/>
      <c r="AR118" s="170" t="n">
        <f aca="false">AS118-AS118*0.1433/0.1746</f>
        <v>0</v>
      </c>
      <c r="AS118" s="170"/>
      <c r="AT118" s="160" t="n">
        <f aca="false">AT117+1</f>
        <v>110</v>
      </c>
      <c r="AU118" s="172" t="n">
        <f aca="false">AB118*100/98*2%+AB118*100/98*0.8%</f>
        <v>0</v>
      </c>
      <c r="AV118" s="112"/>
      <c r="AW118" s="173" t="n">
        <f aca="false">июль!H119</f>
        <v>0</v>
      </c>
    </row>
    <row r="119" customFormat="false" ht="12" hidden="false" customHeight="true" outlineLevel="0" collapsed="false">
      <c r="A119" s="153" t="n">
        <f aca="false">A118+1</f>
        <v>112</v>
      </c>
      <c r="B119" s="154"/>
      <c r="C119" s="155" t="n">
        <f aca="false">D119/98*100/0.15239</f>
        <v>0</v>
      </c>
      <c r="D119" s="156" t="n">
        <f aca="false">январь!E120</f>
        <v>0</v>
      </c>
      <c r="E119" s="155" t="n">
        <f aca="false">F119/98*100/0.1746</f>
        <v>0</v>
      </c>
      <c r="F119" s="156" t="n">
        <f aca="false">февраль!E120</f>
        <v>0</v>
      </c>
      <c r="G119" s="155" t="n">
        <f aca="false">H119/98*100/0.1746</f>
        <v>0</v>
      </c>
      <c r="H119" s="156" t="n">
        <f aca="false">март!E120</f>
        <v>0</v>
      </c>
      <c r="I119" s="155" t="n">
        <f aca="false">J119/98*100/0.1746</f>
        <v>0</v>
      </c>
      <c r="J119" s="156" t="n">
        <f aca="false">апрель!E120</f>
        <v>0</v>
      </c>
      <c r="K119" s="155" t="n">
        <f aca="false">L119/98*100/0.1746</f>
        <v>0</v>
      </c>
      <c r="L119" s="156" t="n">
        <f aca="false">май!E120</f>
        <v>0</v>
      </c>
      <c r="M119" s="155" t="n">
        <f aca="false">N119/98*100/0.1746</f>
        <v>0</v>
      </c>
      <c r="N119" s="156" t="n">
        <f aca="false">июнь!E120</f>
        <v>0</v>
      </c>
      <c r="O119" s="155" t="n">
        <f aca="false">P119/98*100/0.1746</f>
        <v>0</v>
      </c>
      <c r="P119" s="156" t="n">
        <f aca="false">июль!E120</f>
        <v>0</v>
      </c>
      <c r="Q119" s="155" t="n">
        <f aca="false">R119/98*100/0.1746</f>
        <v>0</v>
      </c>
      <c r="R119" s="156" t="n">
        <f aca="false">август!E120</f>
        <v>0</v>
      </c>
      <c r="S119" s="155" t="n">
        <f aca="false">T119/98*100/0.1746</f>
        <v>0</v>
      </c>
      <c r="T119" s="156" t="n">
        <f aca="false">сентябрь!E120</f>
        <v>0</v>
      </c>
      <c r="U119" s="155" t="n">
        <f aca="false">V119/98*100/0.1746</f>
        <v>0</v>
      </c>
      <c r="V119" s="156" t="n">
        <f aca="false">октябрь!E120</f>
        <v>0</v>
      </c>
      <c r="W119" s="155" t="n">
        <f aca="false">X119/98*100/0.1746</f>
        <v>0</v>
      </c>
      <c r="X119" s="156" t="n">
        <f aca="false">ноябрь!E123</f>
        <v>0</v>
      </c>
      <c r="Y119" s="155" t="n">
        <f aca="false">Z119/98*100/0.1746</f>
        <v>0</v>
      </c>
      <c r="Z119" s="156" t="n">
        <f aca="false">декабрь!E120</f>
        <v>0</v>
      </c>
      <c r="AA119" s="158" t="n">
        <f aca="false">C119+E119+G119+I119+K119+M119+O119+Q119+S119+U119+W119+Y119</f>
        <v>0</v>
      </c>
      <c r="AB119" s="159" t="n">
        <f aca="false">D119+F119+H119+J119+L119+N119+P119+R119+T119+V119+X119+Z119</f>
        <v>0</v>
      </c>
      <c r="AC119" s="185" t="n">
        <f aca="false">AC118+1</f>
        <v>111</v>
      </c>
      <c r="AD119" s="175"/>
      <c r="AE119" s="176"/>
      <c r="AF119" s="176"/>
      <c r="AG119" s="177"/>
      <c r="AH119" s="178"/>
      <c r="AI119" s="179" t="n">
        <f aca="false">AA119</f>
        <v>0</v>
      </c>
      <c r="AJ119" s="180" t="n">
        <f aca="false">SUM(AE119:AI119)</f>
        <v>0</v>
      </c>
      <c r="AK119" s="191"/>
      <c r="AL119" s="191"/>
      <c r="AM119" s="181" t="n">
        <f aca="false">AL119+AA119</f>
        <v>0</v>
      </c>
      <c r="AN119" s="182" t="n">
        <f aca="false">AK119-AM119</f>
        <v>0</v>
      </c>
      <c r="AO119" s="183" t="n">
        <f aca="false">AN119*0.1746</f>
        <v>0</v>
      </c>
      <c r="AP119" s="184"/>
      <c r="AR119" s="170" t="n">
        <f aca="false">AS119-AS119*0.1433/0.1746</f>
        <v>0</v>
      </c>
      <c r="AS119" s="170"/>
      <c r="AT119" s="185" t="n">
        <f aca="false">AT118+1</f>
        <v>111</v>
      </c>
      <c r="AU119" s="172" t="n">
        <f aca="false">AB119*100/98*2%+AB119*100/98*0.8%</f>
        <v>0</v>
      </c>
      <c r="AV119" s="112"/>
      <c r="AW119" s="173" t="n">
        <f aca="false">июль!H120</f>
        <v>0</v>
      </c>
    </row>
    <row r="120" customFormat="false" ht="12.75" hidden="false" customHeight="true" outlineLevel="0" collapsed="false">
      <c r="A120" s="153" t="n">
        <f aca="false">A119+1</f>
        <v>113</v>
      </c>
      <c r="B120" s="154"/>
      <c r="C120" s="155" t="n">
        <f aca="false">D120/98*100/0.15239</f>
        <v>0</v>
      </c>
      <c r="D120" s="156" t="n">
        <f aca="false">январь!E121</f>
        <v>0</v>
      </c>
      <c r="E120" s="155" t="n">
        <f aca="false">F120/98*100/0.1746</f>
        <v>0</v>
      </c>
      <c r="F120" s="156" t="n">
        <f aca="false">февраль!E121</f>
        <v>0</v>
      </c>
      <c r="G120" s="155" t="n">
        <f aca="false">H120/98*100/0.1746</f>
        <v>0</v>
      </c>
      <c r="H120" s="156" t="n">
        <f aca="false">март!E121</f>
        <v>0</v>
      </c>
      <c r="I120" s="155" t="n">
        <f aca="false">J120/98*100/0.1746</f>
        <v>0</v>
      </c>
      <c r="J120" s="156" t="n">
        <f aca="false">апрель!E121</f>
        <v>0</v>
      </c>
      <c r="K120" s="155" t="n">
        <f aca="false">L120/98*100/0.1746</f>
        <v>0</v>
      </c>
      <c r="L120" s="156" t="n">
        <f aca="false">май!E121</f>
        <v>0</v>
      </c>
      <c r="M120" s="155" t="n">
        <f aca="false">N120/98*100/0.1746</f>
        <v>0</v>
      </c>
      <c r="N120" s="156" t="n">
        <f aca="false">июнь!E121</f>
        <v>0</v>
      </c>
      <c r="O120" s="155" t="n">
        <f aca="false">P120/98*100/0.1746</f>
        <v>0</v>
      </c>
      <c r="P120" s="156" t="n">
        <f aca="false">июль!E121</f>
        <v>0</v>
      </c>
      <c r="Q120" s="155" t="n">
        <f aca="false">R120/98*100/0.1746</f>
        <v>0</v>
      </c>
      <c r="R120" s="156" t="n">
        <f aca="false">август!E121</f>
        <v>0</v>
      </c>
      <c r="S120" s="155" t="n">
        <f aca="false">T120/98*100/0.1746</f>
        <v>0</v>
      </c>
      <c r="T120" s="156" t="n">
        <f aca="false">сентябрь!E121</f>
        <v>0</v>
      </c>
      <c r="U120" s="155" t="n">
        <f aca="false">V120/98*100/0.1746</f>
        <v>0</v>
      </c>
      <c r="V120" s="156" t="n">
        <f aca="false">октябрь!E121</f>
        <v>0</v>
      </c>
      <c r="W120" s="155" t="n">
        <f aca="false">X120/98*100/0.1746</f>
        <v>0</v>
      </c>
      <c r="X120" s="156" t="n">
        <f aca="false">ноябрь!E124</f>
        <v>0</v>
      </c>
      <c r="Y120" s="155" t="n">
        <f aca="false">Z120/98*100/0.1746</f>
        <v>0</v>
      </c>
      <c r="Z120" s="156" t="n">
        <f aca="false">декабрь!E121</f>
        <v>0</v>
      </c>
      <c r="AA120" s="158" t="n">
        <f aca="false">C120+E120+G120+I120+K120+M120+O120+Q120+S120+U120+W120+Y120</f>
        <v>0</v>
      </c>
      <c r="AB120" s="159" t="n">
        <f aca="false">D120+F120+H120+J120+L120+N120+P120+R120+T120+V120+X120+Z120</f>
        <v>0</v>
      </c>
      <c r="AC120" s="174" t="n">
        <f aca="false">AC119+1</f>
        <v>112</v>
      </c>
      <c r="AD120" s="175"/>
      <c r="AE120" s="176"/>
      <c r="AF120" s="176"/>
      <c r="AG120" s="177"/>
      <c r="AH120" s="178"/>
      <c r="AI120" s="179" t="n">
        <f aca="false">AA120</f>
        <v>0</v>
      </c>
      <c r="AJ120" s="180" t="n">
        <f aca="false">SUM(AE120:AI120)</f>
        <v>0</v>
      </c>
      <c r="AK120" s="191"/>
      <c r="AL120" s="191"/>
      <c r="AM120" s="181" t="n">
        <f aca="false">AL120+AA120+AR120</f>
        <v>0</v>
      </c>
      <c r="AN120" s="182" t="n">
        <f aca="false">AK120-AM120</f>
        <v>0</v>
      </c>
      <c r="AO120" s="183" t="n">
        <f aca="false">AN120*0.1746</f>
        <v>0</v>
      </c>
      <c r="AP120" s="184"/>
      <c r="AR120" s="170" t="n">
        <f aca="false">AS120-AS120*0.1433/0.1746</f>
        <v>0</v>
      </c>
      <c r="AS120" s="170"/>
      <c r="AT120" s="174" t="n">
        <f aca="false">AT119+1</f>
        <v>112</v>
      </c>
      <c r="AU120" s="172" t="n">
        <f aca="false">AB120*100/98*2%+AB120*100/98*0.8%</f>
        <v>0</v>
      </c>
      <c r="AV120" s="112"/>
      <c r="AW120" s="173" t="n">
        <f aca="false">июль!H121</f>
        <v>0</v>
      </c>
    </row>
    <row r="121" customFormat="false" ht="12" hidden="false" customHeight="true" outlineLevel="0" collapsed="false">
      <c r="A121" s="153" t="n">
        <f aca="false">A120+1</f>
        <v>114</v>
      </c>
      <c r="B121" s="154"/>
      <c r="C121" s="155" t="n">
        <f aca="false">D121/98*100/0.15239</f>
        <v>0</v>
      </c>
      <c r="D121" s="156" t="n">
        <f aca="false">январь!E122</f>
        <v>0</v>
      </c>
      <c r="E121" s="155" t="n">
        <f aca="false">F121/98*100/0.1746</f>
        <v>0</v>
      </c>
      <c r="F121" s="156" t="n">
        <f aca="false">февраль!E122</f>
        <v>0</v>
      </c>
      <c r="G121" s="155" t="n">
        <f aca="false">H121/98*100/0.1746</f>
        <v>0</v>
      </c>
      <c r="H121" s="156" t="n">
        <f aca="false">март!E122</f>
        <v>0</v>
      </c>
      <c r="I121" s="155" t="n">
        <f aca="false">J121/98*100/0.1746</f>
        <v>0</v>
      </c>
      <c r="J121" s="156" t="n">
        <f aca="false">апрель!E122</f>
        <v>0</v>
      </c>
      <c r="K121" s="155" t="n">
        <f aca="false">L121/98*100/0.1746</f>
        <v>0</v>
      </c>
      <c r="L121" s="156" t="n">
        <f aca="false">май!E122</f>
        <v>0</v>
      </c>
      <c r="M121" s="155" t="n">
        <f aca="false">N121/98*100/0.1746</f>
        <v>0</v>
      </c>
      <c r="N121" s="156" t="n">
        <f aca="false">июнь!E122</f>
        <v>0</v>
      </c>
      <c r="O121" s="155" t="n">
        <f aca="false">P121/98*100/0.1746</f>
        <v>0</v>
      </c>
      <c r="P121" s="156" t="n">
        <f aca="false">июль!E122</f>
        <v>0</v>
      </c>
      <c r="Q121" s="155" t="n">
        <f aca="false">R121/98*100/0.1746</f>
        <v>0</v>
      </c>
      <c r="R121" s="156" t="n">
        <f aca="false">август!E122</f>
        <v>0</v>
      </c>
      <c r="S121" s="155" t="n">
        <f aca="false">T121/98*100/0.1746</f>
        <v>0</v>
      </c>
      <c r="T121" s="156" t="n">
        <f aca="false">сентябрь!E122</f>
        <v>0</v>
      </c>
      <c r="U121" s="155" t="n">
        <f aca="false">V121/98*100/0.1746</f>
        <v>0</v>
      </c>
      <c r="V121" s="156" t="n">
        <f aca="false">октябрь!E122</f>
        <v>0</v>
      </c>
      <c r="W121" s="155" t="n">
        <f aca="false">X121/98*100/0.1746</f>
        <v>0</v>
      </c>
      <c r="X121" s="156" t="n">
        <f aca="false">ноябрь!E125</f>
        <v>0</v>
      </c>
      <c r="Y121" s="155" t="n">
        <f aca="false">Z121/98*100/0.1746</f>
        <v>0</v>
      </c>
      <c r="Z121" s="156" t="n">
        <f aca="false">декабрь!E122</f>
        <v>0</v>
      </c>
      <c r="AA121" s="158" t="n">
        <f aca="false">C121+E121+G121+I121+K121+M121+O121+Q121+S121+U121+W121+Y121</f>
        <v>0</v>
      </c>
      <c r="AB121" s="159" t="n">
        <f aca="false">D121+F121+H121+J121+L121+N121+P121+R121+T121+V121+X121+Z121</f>
        <v>0</v>
      </c>
      <c r="AC121" s="185" t="n">
        <f aca="false">AC120+1</f>
        <v>113</v>
      </c>
      <c r="AD121" s="175"/>
      <c r="AE121" s="176"/>
      <c r="AF121" s="176"/>
      <c r="AG121" s="177"/>
      <c r="AH121" s="178"/>
      <c r="AI121" s="179" t="n">
        <f aca="false">AA121</f>
        <v>0</v>
      </c>
      <c r="AJ121" s="180" t="n">
        <f aca="false">SUM(AE121:AI121)</f>
        <v>0</v>
      </c>
      <c r="AK121" s="181"/>
      <c r="AL121" s="181"/>
      <c r="AM121" s="181" t="n">
        <f aca="false">AL121+AA121+AR121</f>
        <v>0</v>
      </c>
      <c r="AN121" s="182" t="n">
        <f aca="false">AK121-AM121</f>
        <v>0</v>
      </c>
      <c r="AO121" s="183" t="n">
        <f aca="false">AN121*0.1746</f>
        <v>0</v>
      </c>
      <c r="AP121" s="184"/>
      <c r="AR121" s="170" t="n">
        <f aca="false">AS121-AS121*0.1433/0.1746</f>
        <v>0</v>
      </c>
      <c r="AS121" s="170"/>
      <c r="AT121" s="185" t="n">
        <f aca="false">AT120+1</f>
        <v>113</v>
      </c>
      <c r="AU121" s="172" t="n">
        <f aca="false">AB121*100/98*2%+AB121*100/98*0.8%</f>
        <v>0</v>
      </c>
      <c r="AV121" s="112"/>
      <c r="AW121" s="173" t="n">
        <f aca="false">июль!H122</f>
        <v>0</v>
      </c>
    </row>
    <row r="122" customFormat="false" ht="11.45" hidden="false" customHeight="true" outlineLevel="0" collapsed="false">
      <c r="A122" s="153" t="n">
        <f aca="false">A121+1</f>
        <v>115</v>
      </c>
      <c r="B122" s="154"/>
      <c r="C122" s="155" t="n">
        <f aca="false">D122/98*100/0.15239</f>
        <v>0</v>
      </c>
      <c r="D122" s="156" t="n">
        <f aca="false">январь!E123</f>
        <v>0</v>
      </c>
      <c r="E122" s="155" t="n">
        <f aca="false">F122/98*100/0.1746</f>
        <v>0</v>
      </c>
      <c r="F122" s="156" t="n">
        <f aca="false">февраль!E123</f>
        <v>0</v>
      </c>
      <c r="G122" s="155" t="n">
        <f aca="false">H122/98*100/0.1746</f>
        <v>0</v>
      </c>
      <c r="H122" s="156" t="n">
        <f aca="false">март!E123</f>
        <v>0</v>
      </c>
      <c r="I122" s="155" t="n">
        <f aca="false">J122/98*100/0.1746</f>
        <v>0</v>
      </c>
      <c r="J122" s="156" t="n">
        <f aca="false">апрель!E123</f>
        <v>0</v>
      </c>
      <c r="K122" s="155" t="n">
        <f aca="false">L122/98*100/0.1746</f>
        <v>0</v>
      </c>
      <c r="L122" s="156" t="n">
        <f aca="false">май!E123</f>
        <v>0</v>
      </c>
      <c r="M122" s="155" t="n">
        <f aca="false">N122/98*100/0.1746</f>
        <v>0</v>
      </c>
      <c r="N122" s="156" t="n">
        <f aca="false">июнь!E123</f>
        <v>0</v>
      </c>
      <c r="O122" s="155" t="n">
        <f aca="false">P122/98*100/0.1746</f>
        <v>0</v>
      </c>
      <c r="P122" s="156" t="n">
        <f aca="false">июль!E123</f>
        <v>0</v>
      </c>
      <c r="Q122" s="155" t="n">
        <f aca="false">R122/98*100/0.1746</f>
        <v>0</v>
      </c>
      <c r="R122" s="156" t="n">
        <f aca="false">август!E123</f>
        <v>0</v>
      </c>
      <c r="S122" s="155" t="n">
        <f aca="false">T122/98*100/0.1746</f>
        <v>0</v>
      </c>
      <c r="T122" s="156" t="n">
        <f aca="false">сентябрь!E123</f>
        <v>0</v>
      </c>
      <c r="U122" s="155" t="n">
        <f aca="false">V122/98*100/0.1746</f>
        <v>0</v>
      </c>
      <c r="V122" s="156" t="n">
        <f aca="false">октябрь!E123</f>
        <v>0</v>
      </c>
      <c r="W122" s="155" t="n">
        <f aca="false">X122/98*100/0.1746</f>
        <v>0</v>
      </c>
      <c r="X122" s="156" t="n">
        <f aca="false">ноябрь!E126</f>
        <v>0</v>
      </c>
      <c r="Y122" s="155" t="n">
        <f aca="false">Z122/98*100/0.1746</f>
        <v>0</v>
      </c>
      <c r="Z122" s="156" t="n">
        <f aca="false">декабрь!E123</f>
        <v>0</v>
      </c>
      <c r="AA122" s="158" t="n">
        <f aca="false">C122+E122+G122+I122+K122+M122+O122+Q122+S122+U122+W122+Y122</f>
        <v>0</v>
      </c>
      <c r="AB122" s="159" t="n">
        <f aca="false">D122+F122+H122+J122+L122+N122+P122+R122+T122+V122+X122+Z122</f>
        <v>0</v>
      </c>
      <c r="AC122" s="160" t="n">
        <f aca="false">AC121+1</f>
        <v>114</v>
      </c>
      <c r="AD122" s="154"/>
      <c r="AE122" s="162"/>
      <c r="AF122" s="162"/>
      <c r="AG122" s="163"/>
      <c r="AH122" s="164"/>
      <c r="AI122" s="165" t="n">
        <f aca="false">AA122</f>
        <v>0</v>
      </c>
      <c r="AJ122" s="166" t="n">
        <f aca="false">SUM(AE122:AI122)</f>
        <v>0</v>
      </c>
      <c r="AK122" s="167"/>
      <c r="AL122" s="167"/>
      <c r="AM122" s="181" t="n">
        <f aca="false">AL122+AA122</f>
        <v>0</v>
      </c>
      <c r="AN122" s="168" t="n">
        <f aca="false">AK122-AM122</f>
        <v>0</v>
      </c>
      <c r="AO122" s="183" t="n">
        <f aca="false">AN122*0.1746</f>
        <v>0</v>
      </c>
      <c r="AP122" s="169"/>
      <c r="AR122" s="170" t="n">
        <f aca="false">AS122-AS122*0.1433/0.1746</f>
        <v>0</v>
      </c>
      <c r="AS122" s="170"/>
      <c r="AT122" s="160" t="n">
        <f aca="false">AT121+1</f>
        <v>114</v>
      </c>
      <c r="AU122" s="172" t="n">
        <f aca="false">AB122*100/98*2%+AB122*100/98*0.8%</f>
        <v>0</v>
      </c>
      <c r="AV122" s="112"/>
      <c r="AW122" s="173" t="n">
        <f aca="false">июль!H123</f>
        <v>0</v>
      </c>
    </row>
    <row r="123" customFormat="false" ht="12" hidden="false" customHeight="true" outlineLevel="0" collapsed="false">
      <c r="A123" s="153" t="n">
        <f aca="false">A122+1</f>
        <v>116</v>
      </c>
      <c r="B123" s="154"/>
      <c r="C123" s="155" t="n">
        <f aca="false">D123/98*100/0.15239</f>
        <v>0</v>
      </c>
      <c r="D123" s="156" t="n">
        <f aca="false">январь!E124</f>
        <v>0</v>
      </c>
      <c r="E123" s="155" t="n">
        <f aca="false">F123/98*100/0.1746</f>
        <v>0</v>
      </c>
      <c r="F123" s="156" t="n">
        <f aca="false">февраль!E124</f>
        <v>0</v>
      </c>
      <c r="G123" s="155" t="n">
        <f aca="false">H123/98*100/0.1746</f>
        <v>0</v>
      </c>
      <c r="H123" s="156" t="n">
        <f aca="false">март!E124</f>
        <v>0</v>
      </c>
      <c r="I123" s="155" t="n">
        <f aca="false">J123/98*100/0.1746</f>
        <v>0</v>
      </c>
      <c r="J123" s="156" t="n">
        <f aca="false">апрель!E124</f>
        <v>0</v>
      </c>
      <c r="K123" s="155" t="n">
        <f aca="false">L123/98*100/0.1746</f>
        <v>0</v>
      </c>
      <c r="L123" s="156" t="n">
        <f aca="false">май!E124</f>
        <v>0</v>
      </c>
      <c r="M123" s="155" t="n">
        <f aca="false">N123/98*100/0.1746</f>
        <v>0</v>
      </c>
      <c r="N123" s="156" t="n">
        <f aca="false">июнь!E124</f>
        <v>0</v>
      </c>
      <c r="O123" s="155" t="n">
        <f aca="false">P123/98*100/0.1746</f>
        <v>0</v>
      </c>
      <c r="P123" s="156" t="n">
        <f aca="false">июль!E124</f>
        <v>0</v>
      </c>
      <c r="Q123" s="155" t="n">
        <f aca="false">R123/98*100/0.1746</f>
        <v>0</v>
      </c>
      <c r="R123" s="156" t="n">
        <f aca="false">август!E124</f>
        <v>0</v>
      </c>
      <c r="S123" s="155" t="n">
        <f aca="false">T123/98*100/0.1746</f>
        <v>0</v>
      </c>
      <c r="T123" s="156" t="n">
        <f aca="false">сентябрь!E124</f>
        <v>0</v>
      </c>
      <c r="U123" s="155" t="n">
        <f aca="false">V123/98*100/0.1746</f>
        <v>0</v>
      </c>
      <c r="V123" s="156" t="n">
        <f aca="false">октябрь!E124</f>
        <v>0</v>
      </c>
      <c r="W123" s="155" t="n">
        <f aca="false">X123/98*100/0.1746</f>
        <v>0</v>
      </c>
      <c r="X123" s="156" t="n">
        <f aca="false">ноябрь!E127</f>
        <v>0</v>
      </c>
      <c r="Y123" s="155" t="n">
        <f aca="false">Z123/98*100/0.1746</f>
        <v>0</v>
      </c>
      <c r="Z123" s="156" t="n">
        <f aca="false">декабрь!E124</f>
        <v>0</v>
      </c>
      <c r="AA123" s="158" t="n">
        <f aca="false">C123+E123+G123+I123+K123+M123+O123+Q123+S123+U123+W123+Y123</f>
        <v>0</v>
      </c>
      <c r="AB123" s="159" t="n">
        <f aca="false">D123+F123+H123+J123+L123+N123+P123+R123+T123+V123+X123+Z123</f>
        <v>0</v>
      </c>
      <c r="AC123" s="185" t="n">
        <f aca="false">AC122+1</f>
        <v>115</v>
      </c>
      <c r="AD123" s="154"/>
      <c r="AE123" s="176"/>
      <c r="AF123" s="176"/>
      <c r="AG123" s="177"/>
      <c r="AH123" s="178"/>
      <c r="AI123" s="179" t="n">
        <f aca="false">AA123</f>
        <v>0</v>
      </c>
      <c r="AJ123" s="180" t="n">
        <f aca="false">SUM(AE123:AI123)</f>
        <v>0</v>
      </c>
      <c r="AK123" s="191"/>
      <c r="AL123" s="191"/>
      <c r="AM123" s="181" t="n">
        <f aca="false">AL123+AA123+AR123</f>
        <v>0</v>
      </c>
      <c r="AN123" s="182" t="n">
        <f aca="false">AK123-AM123</f>
        <v>0</v>
      </c>
      <c r="AO123" s="183" t="n">
        <f aca="false">AN123*0.1746</f>
        <v>0</v>
      </c>
      <c r="AP123" s="184"/>
      <c r="AQ123" s="192"/>
      <c r="AR123" s="170" t="n">
        <f aca="false">AS123-AS123*0.1433/0.1746</f>
        <v>0</v>
      </c>
      <c r="AS123" s="170"/>
      <c r="AT123" s="185" t="n">
        <f aca="false">AT122+1</f>
        <v>115</v>
      </c>
      <c r="AU123" s="172" t="n">
        <f aca="false">AB123*100/98*2%+AB123*100/98*0.8%</f>
        <v>0</v>
      </c>
      <c r="AV123" s="112"/>
      <c r="AW123" s="173" t="n">
        <f aca="false">июль!H124</f>
        <v>0</v>
      </c>
    </row>
    <row r="124" customFormat="false" ht="11.25" hidden="false" customHeight="true" outlineLevel="0" collapsed="false">
      <c r="A124" s="153" t="n">
        <f aca="false">A123+1</f>
        <v>117</v>
      </c>
      <c r="B124" s="154"/>
      <c r="C124" s="155" t="n">
        <f aca="false">D124/98*100/0.15239</f>
        <v>0</v>
      </c>
      <c r="D124" s="156" t="n">
        <f aca="false">январь!E125</f>
        <v>0</v>
      </c>
      <c r="E124" s="155" t="n">
        <f aca="false">F124/98*100/0.1746</f>
        <v>0</v>
      </c>
      <c r="F124" s="156" t="n">
        <f aca="false">февраль!E125</f>
        <v>0</v>
      </c>
      <c r="G124" s="155" t="n">
        <f aca="false">H124/98*100/0.1746</f>
        <v>0</v>
      </c>
      <c r="H124" s="156" t="n">
        <f aca="false">март!E125</f>
        <v>0</v>
      </c>
      <c r="I124" s="155" t="n">
        <f aca="false">J124/98*100/0.1746</f>
        <v>0</v>
      </c>
      <c r="J124" s="156" t="n">
        <f aca="false">апрель!E125</f>
        <v>0</v>
      </c>
      <c r="K124" s="155" t="n">
        <f aca="false">L124/98*100/0.1746</f>
        <v>0</v>
      </c>
      <c r="L124" s="156" t="n">
        <f aca="false">май!E125</f>
        <v>0</v>
      </c>
      <c r="M124" s="155" t="n">
        <f aca="false">N124/98*100/0.1746</f>
        <v>0</v>
      </c>
      <c r="N124" s="156" t="n">
        <f aca="false">июнь!E125</f>
        <v>0</v>
      </c>
      <c r="O124" s="155" t="n">
        <f aca="false">P124/98*100/0.1746</f>
        <v>0</v>
      </c>
      <c r="P124" s="156" t="n">
        <f aca="false">июль!E125</f>
        <v>0</v>
      </c>
      <c r="Q124" s="155" t="n">
        <f aca="false">R124/98*100/0.1746</f>
        <v>0</v>
      </c>
      <c r="R124" s="156" t="n">
        <f aca="false">август!E125</f>
        <v>0</v>
      </c>
      <c r="S124" s="155" t="n">
        <f aca="false">T124/98*100/0.1746</f>
        <v>0</v>
      </c>
      <c r="T124" s="156" t="n">
        <f aca="false">сентябрь!E125</f>
        <v>0</v>
      </c>
      <c r="U124" s="155" t="n">
        <f aca="false">V124/98*100/0.1746</f>
        <v>0</v>
      </c>
      <c r="V124" s="156" t="n">
        <f aca="false">октябрь!E125</f>
        <v>0</v>
      </c>
      <c r="W124" s="155" t="n">
        <f aca="false">X124/98*100/0.1746</f>
        <v>0</v>
      </c>
      <c r="X124" s="156" t="n">
        <f aca="false">ноябрь!E128</f>
        <v>0</v>
      </c>
      <c r="Y124" s="155" t="n">
        <f aca="false">Z124/98*100/0.1746</f>
        <v>0</v>
      </c>
      <c r="Z124" s="156" t="n">
        <f aca="false">декабрь!E125</f>
        <v>0</v>
      </c>
      <c r="AA124" s="158" t="n">
        <f aca="false">C124+E124+G124+I124+K124+M124+O124+Q124+S124+U124+W124+Y124</f>
        <v>0</v>
      </c>
      <c r="AB124" s="159" t="n">
        <f aca="false">D124+F124+H124+J124+L124+N124+P124+R124+T124+V124+X124+Z124</f>
        <v>0</v>
      </c>
      <c r="AC124" s="174" t="n">
        <f aca="false">AC123+1</f>
        <v>116</v>
      </c>
      <c r="AD124" s="175"/>
      <c r="AE124" s="176"/>
      <c r="AF124" s="176"/>
      <c r="AG124" s="177"/>
      <c r="AH124" s="178"/>
      <c r="AI124" s="179" t="n">
        <f aca="false">AA124</f>
        <v>0</v>
      </c>
      <c r="AJ124" s="180" t="n">
        <f aca="false">SUM(AE124:AI124)</f>
        <v>0</v>
      </c>
      <c r="AK124" s="191"/>
      <c r="AL124" s="191"/>
      <c r="AM124" s="181" t="n">
        <f aca="false">AL124+AA124+AR124</f>
        <v>0</v>
      </c>
      <c r="AN124" s="182" t="n">
        <f aca="false">AK124-AM124</f>
        <v>0</v>
      </c>
      <c r="AO124" s="183" t="n">
        <f aca="false">AN124*0.1746</f>
        <v>0</v>
      </c>
      <c r="AP124" s="184"/>
      <c r="AR124" s="170" t="n">
        <f aca="false">AS124-AS124*0.1433/0.1746</f>
        <v>0</v>
      </c>
      <c r="AS124" s="170"/>
      <c r="AT124" s="174" t="n">
        <f aca="false">AT123+1</f>
        <v>116</v>
      </c>
      <c r="AU124" s="172" t="n">
        <f aca="false">AB124*100/98*2%+AB124*100/98*0.8%</f>
        <v>0</v>
      </c>
      <c r="AV124" s="112"/>
      <c r="AW124" s="173" t="n">
        <f aca="false">июль!H125</f>
        <v>0</v>
      </c>
    </row>
    <row r="125" customFormat="false" ht="12.75" hidden="false" customHeight="true" outlineLevel="0" collapsed="false">
      <c r="A125" s="153" t="n">
        <f aca="false">A124+1</f>
        <v>118</v>
      </c>
      <c r="B125" s="154"/>
      <c r="C125" s="155" t="n">
        <f aca="false">D125/98*100/0.15239</f>
        <v>0</v>
      </c>
      <c r="D125" s="156" t="n">
        <f aca="false">январь!E126</f>
        <v>0</v>
      </c>
      <c r="E125" s="155" t="n">
        <f aca="false">F125/98*100/0.1746</f>
        <v>0</v>
      </c>
      <c r="F125" s="156" t="n">
        <f aca="false">февраль!E126</f>
        <v>0</v>
      </c>
      <c r="G125" s="155" t="n">
        <f aca="false">H125/98*100/0.1746</f>
        <v>0</v>
      </c>
      <c r="H125" s="156" t="n">
        <f aca="false">март!E126</f>
        <v>0</v>
      </c>
      <c r="I125" s="155" t="n">
        <f aca="false">J125/98*100/0.1746</f>
        <v>0</v>
      </c>
      <c r="J125" s="156" t="n">
        <f aca="false">апрель!E126</f>
        <v>0</v>
      </c>
      <c r="K125" s="155" t="n">
        <f aca="false">L125/98*100/0.1746</f>
        <v>0</v>
      </c>
      <c r="L125" s="156" t="n">
        <f aca="false">май!E126</f>
        <v>0</v>
      </c>
      <c r="M125" s="155" t="n">
        <f aca="false">N125/98*100/0.1746</f>
        <v>0</v>
      </c>
      <c r="N125" s="156" t="n">
        <f aca="false">июнь!E126</f>
        <v>0</v>
      </c>
      <c r="O125" s="155" t="n">
        <f aca="false">P125/98*100/0.1746</f>
        <v>0</v>
      </c>
      <c r="P125" s="156" t="n">
        <f aca="false">июль!E126</f>
        <v>0</v>
      </c>
      <c r="Q125" s="155" t="n">
        <f aca="false">R125/98*100/0.1746</f>
        <v>0</v>
      </c>
      <c r="R125" s="156" t="n">
        <f aca="false">август!E126</f>
        <v>0</v>
      </c>
      <c r="S125" s="155" t="n">
        <f aca="false">T125/98*100/0.1746</f>
        <v>0</v>
      </c>
      <c r="T125" s="156" t="n">
        <f aca="false">сентябрь!E126</f>
        <v>0</v>
      </c>
      <c r="U125" s="155" t="n">
        <f aca="false">V125/98*100/0.1746</f>
        <v>0</v>
      </c>
      <c r="V125" s="156" t="n">
        <f aca="false">октябрь!E126</f>
        <v>0</v>
      </c>
      <c r="W125" s="155" t="n">
        <f aca="false">X125/98*100/0.1746</f>
        <v>0</v>
      </c>
      <c r="X125" s="156" t="n">
        <f aca="false">ноябрь!E129</f>
        <v>0</v>
      </c>
      <c r="Y125" s="155" t="n">
        <f aca="false">Z125/98*100/0.1746</f>
        <v>0</v>
      </c>
      <c r="Z125" s="156" t="n">
        <f aca="false">декабрь!E126</f>
        <v>0</v>
      </c>
      <c r="AA125" s="158" t="n">
        <f aca="false">C125+E125+G125+I125+K125+M125+O125+Q125+S125+U125+W125+Y125</f>
        <v>0</v>
      </c>
      <c r="AB125" s="159" t="n">
        <f aca="false">D125+F125+H125+J125+L125+N125+P125+R125+T125+V125+X125+Z125</f>
        <v>0</v>
      </c>
      <c r="AC125" s="174" t="n">
        <f aca="false">AC124+1</f>
        <v>117</v>
      </c>
      <c r="AD125" s="175"/>
      <c r="AE125" s="176"/>
      <c r="AF125" s="176"/>
      <c r="AG125" s="177"/>
      <c r="AH125" s="178"/>
      <c r="AI125" s="179" t="n">
        <f aca="false">AA125</f>
        <v>0</v>
      </c>
      <c r="AJ125" s="180" t="n">
        <f aca="false">SUM(AE125:AI125)</f>
        <v>0</v>
      </c>
      <c r="AK125" s="191"/>
      <c r="AL125" s="191"/>
      <c r="AM125" s="181" t="n">
        <f aca="false">AL125+AA125</f>
        <v>0</v>
      </c>
      <c r="AN125" s="182" t="n">
        <f aca="false">AK125-AM125</f>
        <v>0</v>
      </c>
      <c r="AO125" s="183" t="n">
        <f aca="false">AN125*0.1746</f>
        <v>0</v>
      </c>
      <c r="AP125" s="184"/>
      <c r="AR125" s="170" t="n">
        <f aca="false">AS125-AS125*0.1433/0.1746</f>
        <v>0</v>
      </c>
      <c r="AS125" s="170"/>
      <c r="AT125" s="174" t="n">
        <f aca="false">AT124+1</f>
        <v>117</v>
      </c>
      <c r="AU125" s="172" t="n">
        <f aca="false">AB125*100/98*2%+AB125*100/98*0.8%</f>
        <v>0</v>
      </c>
      <c r="AV125" s="112"/>
      <c r="AW125" s="173" t="n">
        <f aca="false">июль!H126</f>
        <v>0</v>
      </c>
    </row>
    <row r="126" customFormat="false" ht="12.75" hidden="false" customHeight="true" outlineLevel="0" collapsed="false">
      <c r="A126" s="153" t="n">
        <f aca="false">A125+1</f>
        <v>119</v>
      </c>
      <c r="B126" s="154"/>
      <c r="C126" s="155" t="n">
        <f aca="false">D126/98*100/0.15239</f>
        <v>0</v>
      </c>
      <c r="D126" s="156" t="n">
        <f aca="false">январь!E127</f>
        <v>0</v>
      </c>
      <c r="E126" s="155" t="n">
        <f aca="false">F126/98*100/0.1746</f>
        <v>0</v>
      </c>
      <c r="F126" s="156" t="n">
        <f aca="false">февраль!E127</f>
        <v>0</v>
      </c>
      <c r="G126" s="155" t="n">
        <f aca="false">H126/98*100/0.1746</f>
        <v>0</v>
      </c>
      <c r="H126" s="156" t="n">
        <f aca="false">март!E127</f>
        <v>0</v>
      </c>
      <c r="I126" s="155" t="n">
        <f aca="false">J126/98*100/0.1746</f>
        <v>0</v>
      </c>
      <c r="J126" s="156" t="n">
        <f aca="false">апрель!E127</f>
        <v>0</v>
      </c>
      <c r="K126" s="155" t="n">
        <f aca="false">L126/98*100/0.1746</f>
        <v>0</v>
      </c>
      <c r="L126" s="156" t="n">
        <f aca="false">май!E127</f>
        <v>0</v>
      </c>
      <c r="M126" s="155" t="n">
        <f aca="false">N126/98*100/0.1746</f>
        <v>0</v>
      </c>
      <c r="N126" s="156" t="n">
        <f aca="false">июнь!E127</f>
        <v>0</v>
      </c>
      <c r="O126" s="155" t="n">
        <f aca="false">P126/98*100/0.1746</f>
        <v>0</v>
      </c>
      <c r="P126" s="156" t="n">
        <f aca="false">июль!E127</f>
        <v>0</v>
      </c>
      <c r="Q126" s="155" t="n">
        <f aca="false">R126/98*100/0.1746</f>
        <v>0</v>
      </c>
      <c r="R126" s="156" t="n">
        <f aca="false">август!E127</f>
        <v>0</v>
      </c>
      <c r="S126" s="155" t="n">
        <f aca="false">T126/98*100/0.1746</f>
        <v>0</v>
      </c>
      <c r="T126" s="156" t="n">
        <f aca="false">сентябрь!E127</f>
        <v>0</v>
      </c>
      <c r="U126" s="155" t="n">
        <f aca="false">V126/98*100/0.1746</f>
        <v>0</v>
      </c>
      <c r="V126" s="156" t="n">
        <f aca="false">октябрь!E127</f>
        <v>0</v>
      </c>
      <c r="W126" s="155" t="n">
        <f aca="false">X126/98*100/0.1746</f>
        <v>0</v>
      </c>
      <c r="X126" s="156" t="n">
        <f aca="false">ноябрь!E130</f>
        <v>0</v>
      </c>
      <c r="Y126" s="155" t="n">
        <f aca="false">Z126/98*100/0.1746</f>
        <v>0</v>
      </c>
      <c r="Z126" s="156" t="n">
        <f aca="false">декабрь!E127</f>
        <v>0</v>
      </c>
      <c r="AA126" s="158" t="n">
        <f aca="false">C126+E126+G126+I126+K126+M126+O126+Q126+S126+U126+W126+Y126</f>
        <v>0</v>
      </c>
      <c r="AB126" s="159" t="n">
        <f aca="false">D126+F126+H126+J126+L126+N126+P126+R126+T126+V126+X126+Z126</f>
        <v>0</v>
      </c>
      <c r="AC126" s="160" t="n">
        <f aca="false">AC125+1</f>
        <v>118</v>
      </c>
      <c r="AD126" s="161"/>
      <c r="AE126" s="162"/>
      <c r="AF126" s="162"/>
      <c r="AG126" s="163"/>
      <c r="AH126" s="164"/>
      <c r="AI126" s="165" t="n">
        <f aca="false">AA126</f>
        <v>0</v>
      </c>
      <c r="AJ126" s="166" t="n">
        <f aca="false">SUM(AE126:AI126)</f>
        <v>0</v>
      </c>
      <c r="AK126" s="167"/>
      <c r="AL126" s="167"/>
      <c r="AM126" s="181" t="n">
        <f aca="false">AL126+AA126</f>
        <v>0</v>
      </c>
      <c r="AN126" s="168" t="n">
        <f aca="false">AK126-AM126</f>
        <v>0</v>
      </c>
      <c r="AO126" s="188"/>
      <c r="AP126" s="169"/>
      <c r="AR126" s="170" t="n">
        <f aca="false">AS126-AS126*0.1433/0.1746</f>
        <v>0</v>
      </c>
      <c r="AS126" s="170"/>
      <c r="AT126" s="160" t="n">
        <f aca="false">AT125+1</f>
        <v>118</v>
      </c>
      <c r="AU126" s="172" t="n">
        <f aca="false">AB126*100/98*2%+AB126*100/98*0.8%</f>
        <v>0</v>
      </c>
      <c r="AV126" s="112"/>
      <c r="AW126" s="173" t="n">
        <f aca="false">июль!H127</f>
        <v>0</v>
      </c>
    </row>
    <row r="127" customFormat="false" ht="12" hidden="false" customHeight="true" outlineLevel="0" collapsed="false">
      <c r="A127" s="153" t="n">
        <f aca="false">A126+1</f>
        <v>120</v>
      </c>
      <c r="B127" s="154"/>
      <c r="C127" s="155" t="n">
        <f aca="false">D127/98*100/0.15239</f>
        <v>0</v>
      </c>
      <c r="D127" s="156" t="n">
        <f aca="false">январь!E128</f>
        <v>0</v>
      </c>
      <c r="E127" s="155" t="n">
        <f aca="false">F127/98*100/0.1746</f>
        <v>0</v>
      </c>
      <c r="F127" s="156" t="n">
        <f aca="false">февраль!E128</f>
        <v>0</v>
      </c>
      <c r="G127" s="155" t="n">
        <f aca="false">H127/98*100/0.1746</f>
        <v>0</v>
      </c>
      <c r="H127" s="156" t="n">
        <f aca="false">март!E128</f>
        <v>0</v>
      </c>
      <c r="I127" s="155" t="n">
        <f aca="false">J127/98*100/0.1746</f>
        <v>0</v>
      </c>
      <c r="J127" s="156" t="n">
        <f aca="false">апрель!E128</f>
        <v>0</v>
      </c>
      <c r="K127" s="155" t="n">
        <f aca="false">L127/98*100/0.1746</f>
        <v>0</v>
      </c>
      <c r="L127" s="156" t="n">
        <f aca="false">май!E128</f>
        <v>0</v>
      </c>
      <c r="M127" s="155" t="n">
        <f aca="false">N127/98*100/0.1746</f>
        <v>0</v>
      </c>
      <c r="N127" s="156" t="n">
        <f aca="false">июнь!E128</f>
        <v>0</v>
      </c>
      <c r="O127" s="155" t="n">
        <f aca="false">P127/98*100/0.1746</f>
        <v>0</v>
      </c>
      <c r="P127" s="156" t="n">
        <f aca="false">июль!E128</f>
        <v>0</v>
      </c>
      <c r="Q127" s="155" t="n">
        <f aca="false">R127/98*100/0.1746</f>
        <v>0</v>
      </c>
      <c r="R127" s="156" t="n">
        <f aca="false">август!E128</f>
        <v>0</v>
      </c>
      <c r="S127" s="155" t="n">
        <f aca="false">T127/98*100/0.1746</f>
        <v>0</v>
      </c>
      <c r="T127" s="156" t="n">
        <f aca="false">сентябрь!E128</f>
        <v>0</v>
      </c>
      <c r="U127" s="155" t="n">
        <f aca="false">V127/98*100/0.1746</f>
        <v>0</v>
      </c>
      <c r="V127" s="156" t="n">
        <f aca="false">октябрь!E128</f>
        <v>0</v>
      </c>
      <c r="W127" s="155" t="n">
        <f aca="false">X127/98*100/0.1746</f>
        <v>0</v>
      </c>
      <c r="X127" s="156" t="n">
        <f aca="false">ноябрь!E131</f>
        <v>0</v>
      </c>
      <c r="Y127" s="155" t="n">
        <f aca="false">Z127/98*100/0.1746</f>
        <v>0</v>
      </c>
      <c r="Z127" s="156" t="n">
        <f aca="false">декабрь!E128</f>
        <v>0</v>
      </c>
      <c r="AA127" s="158" t="n">
        <f aca="false">C127+E127+G127+I127+K127+M127+O127+Q127+S127+U127+W127+Y127</f>
        <v>0</v>
      </c>
      <c r="AB127" s="159" t="n">
        <f aca="false">D127+F127+H127+J127+L127+N127+P127+R127+T127+V127+X127+Z127</f>
        <v>0</v>
      </c>
      <c r="AC127" s="259" t="n">
        <f aca="false">AC126+1</f>
        <v>119</v>
      </c>
      <c r="AD127" s="260"/>
      <c r="AE127" s="261"/>
      <c r="AF127" s="261"/>
      <c r="AG127" s="262"/>
      <c r="AH127" s="263"/>
      <c r="AI127" s="165" t="n">
        <f aca="false">AA127</f>
        <v>0</v>
      </c>
      <c r="AJ127" s="166" t="n">
        <f aca="false">SUM(AE127:AI127)</f>
        <v>0</v>
      </c>
      <c r="AK127" s="264"/>
      <c r="AL127" s="264"/>
      <c r="AM127" s="181" t="n">
        <f aca="false">AL127+AA127</f>
        <v>0</v>
      </c>
      <c r="AN127" s="168" t="n">
        <f aca="false">AK127-AM127</f>
        <v>0</v>
      </c>
      <c r="AO127" s="188"/>
      <c r="AP127" s="169"/>
      <c r="AR127" s="170" t="n">
        <f aca="false">AS127-AS127*0.1433/0.1746</f>
        <v>0</v>
      </c>
      <c r="AS127" s="170"/>
      <c r="AT127" s="259" t="n">
        <f aca="false">AT126+1</f>
        <v>119</v>
      </c>
      <c r="AU127" s="172" t="n">
        <f aca="false">AB127*100/98*2%+AB127*100/98*0.8%</f>
        <v>0</v>
      </c>
      <c r="AV127" s="112"/>
      <c r="AW127" s="173" t="n">
        <f aca="false">июль!H128</f>
        <v>0</v>
      </c>
    </row>
    <row r="128" s="272" customFormat="true" ht="12.8" hidden="false" customHeight="false" outlineLevel="0" collapsed="false">
      <c r="A128" s="265" t="s">
        <v>13</v>
      </c>
      <c r="B128" s="265"/>
      <c r="C128" s="266" t="n">
        <f aca="false">SUM(C8:C127)</f>
        <v>188.024550328039</v>
      </c>
      <c r="D128" s="266" t="n">
        <f aca="false">SUM(D8:D127)</f>
        <v>28.08</v>
      </c>
      <c r="E128" s="266" t="n">
        <f aca="false">SUM(E8:E127)</f>
        <v>99.9953245903172</v>
      </c>
      <c r="F128" s="267" t="n">
        <f aca="false">SUM(F8:F127)</f>
        <v>17.11</v>
      </c>
      <c r="G128" s="266" t="n">
        <f aca="false">SUM(G8:G127)</f>
        <v>0</v>
      </c>
      <c r="H128" s="267" t="n">
        <f aca="false">SUM(H8:H127)</f>
        <v>0</v>
      </c>
      <c r="I128" s="266" t="n">
        <f aca="false">SUM(I8:I127)</f>
        <v>0</v>
      </c>
      <c r="J128" s="267" t="n">
        <f aca="false">SUM(J8:J127)</f>
        <v>0</v>
      </c>
      <c r="K128" s="266" t="n">
        <f aca="false">SUM(K8:K127)</f>
        <v>1831.82551371064</v>
      </c>
      <c r="L128" s="267" t="n">
        <f aca="false">SUM(L8:L127)</f>
        <v>313.44</v>
      </c>
      <c r="M128" s="266" t="n">
        <f aca="false">SUM(M8:M127)</f>
        <v>0</v>
      </c>
      <c r="N128" s="267" t="n">
        <f aca="false">SUM(N8:N127)</f>
        <v>0</v>
      </c>
      <c r="O128" s="266" t="n">
        <f aca="false">SUM(O8:O127)</f>
        <v>0</v>
      </c>
      <c r="P128" s="267" t="n">
        <f aca="false">SUM(P8:P127)</f>
        <v>0</v>
      </c>
      <c r="Q128" s="266" t="n">
        <f aca="false">SUM(Q8:Q127)</f>
        <v>300.044416391986</v>
      </c>
      <c r="R128" s="267" t="n">
        <f aca="false">SUM(R8:R127)</f>
        <v>51.34</v>
      </c>
      <c r="S128" s="266" t="n">
        <f aca="false">SUM(S8:S127)</f>
        <v>0</v>
      </c>
      <c r="T128" s="267" t="n">
        <f aca="false">SUM(T8:T127)</f>
        <v>0</v>
      </c>
      <c r="U128" s="266" t="n">
        <f aca="false">SUM(U8:U127)</f>
        <v>1531.25511372934</v>
      </c>
      <c r="V128" s="267" t="n">
        <f aca="false">SUM(V8:V127)</f>
        <v>262.01</v>
      </c>
      <c r="W128" s="266" t="n">
        <f aca="false">SUM(W8:W127)</f>
        <v>204.666058863408</v>
      </c>
      <c r="X128" s="267" t="n">
        <f aca="false">SUM(X8:X127)</f>
        <v>35.02</v>
      </c>
      <c r="Y128" s="266" t="n">
        <f aca="false">SUM(Y8:Y127)</f>
        <v>0</v>
      </c>
      <c r="Z128" s="267" t="n">
        <f aca="false">SUM(Z8:Z127)</f>
        <v>0</v>
      </c>
      <c r="AA128" s="268" t="n">
        <f aca="false">SUM(AA8:AA127)</f>
        <v>4155.89097761373</v>
      </c>
      <c r="AB128" s="267" t="n">
        <f aca="false">SUM(AB8:AB127)</f>
        <v>707</v>
      </c>
      <c r="AC128" s="269"/>
      <c r="AD128" s="269"/>
      <c r="AE128" s="270" t="n">
        <f aca="false">SUM(AE8:AE127)</f>
        <v>0</v>
      </c>
      <c r="AF128" s="270" t="n">
        <f aca="false">SUM(AF8:AF127)</f>
        <v>0</v>
      </c>
      <c r="AG128" s="270" t="n">
        <f aca="false">SUM(AG8:AG127)</f>
        <v>0</v>
      </c>
      <c r="AH128" s="270" t="n">
        <f aca="false">SUM(AH8:AH127)</f>
        <v>0</v>
      </c>
      <c r="AI128" s="270"/>
      <c r="AJ128" s="270" t="n">
        <f aca="false">SUM(AJ8:AJ127)</f>
        <v>4155.89097761373</v>
      </c>
      <c r="AK128" s="270" t="n">
        <f aca="false">SUM(AK8:AK127)</f>
        <v>0</v>
      </c>
      <c r="AL128" s="270"/>
      <c r="AM128" s="270" t="n">
        <f aca="false">SUM(AM8:AM127)</f>
        <v>26300.6909776137</v>
      </c>
      <c r="AN128" s="270" t="n">
        <f aca="false">SUM(AN8:AN127)</f>
        <v>-26300.6909776137</v>
      </c>
      <c r="AO128" s="271"/>
      <c r="AP128" s="271"/>
      <c r="AT128" s="269"/>
      <c r="AV128" s="273"/>
    </row>
    <row r="129" customFormat="false" ht="12.8" hidden="false" customHeight="false" outlineLevel="0" collapsed="false">
      <c r="AB129" s="274"/>
    </row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</sheetData>
  <autoFilter ref="AN1:AN129"/>
  <mergeCells count="38">
    <mergeCell ref="A2:AA2"/>
    <mergeCell ref="AH2:AJ2"/>
    <mergeCell ref="A3:AA3"/>
    <mergeCell ref="A4:A6"/>
    <mergeCell ref="B4:B6"/>
    <mergeCell ref="C4:Z4"/>
    <mergeCell ref="AA4:AA6"/>
    <mergeCell ref="AB4:AB6"/>
    <mergeCell ref="AC4:AC6"/>
    <mergeCell ref="AD4:AD6"/>
    <mergeCell ref="AE4:AJ4"/>
    <mergeCell ref="AK4:AK6"/>
    <mergeCell ref="AL4:AL6"/>
    <mergeCell ref="AM4:AM6"/>
    <mergeCell ref="AN4:AN6"/>
    <mergeCell ref="AT4:AT6"/>
    <mergeCell ref="AU4:AU6"/>
    <mergeCell ref="AV4:AV6"/>
    <mergeCell ref="AW4:AW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E5:AE6"/>
    <mergeCell ref="AF5:AF6"/>
    <mergeCell ref="AG5:AG6"/>
    <mergeCell ref="AH5:AH6"/>
    <mergeCell ref="AI5:AI6"/>
    <mergeCell ref="AJ5:AJ6"/>
    <mergeCell ref="AP48:AQ48"/>
  </mergeCells>
  <printOptions headings="false" gridLines="false" gridLinesSet="true" horizontalCentered="false" verticalCentered="false"/>
  <pageMargins left="0.118055555555556" right="0.118055555555556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true"/>
  </sheetPr>
  <dimension ref="A1:AS134"/>
  <sheetViews>
    <sheetView showFormulas="false" showGridLines="true" showRowColHeaders="true" showZeros="true" rightToLeft="false" tabSelected="false" showOutlineSymbols="true" defaultGridColor="true" view="normal" topLeftCell="A118" colorId="64" zoomScale="150" zoomScaleNormal="150" zoomScalePageLayoutView="100" workbookViewId="0">
      <pane xSplit="2" ySplit="0" topLeftCell="C118" activePane="topRight" state="frozen"/>
      <selection pane="topLeft" activeCell="A118" activeCellId="0" sqref="A118"/>
      <selection pane="topRight" activeCell="B7" activeCellId="0" sqref="B7"/>
    </sheetView>
  </sheetViews>
  <sheetFormatPr defaultColWidth="9.1484375" defaultRowHeight="12" zeroHeight="false" outlineLevelRow="0" outlineLevelCol="0"/>
  <cols>
    <col collapsed="false" customWidth="true" hidden="false" outlineLevel="0" max="1" min="1" style="104" width="3.3"/>
    <col collapsed="false" customWidth="true" hidden="false" outlineLevel="0" max="2" min="2" style="104" width="12.57"/>
    <col collapsed="false" customWidth="true" hidden="false" outlineLevel="0" max="13" min="3" style="104" width="7.29"/>
    <col collapsed="false" customWidth="true" hidden="false" outlineLevel="0" max="15" min="14" style="103" width="7.29"/>
    <col collapsed="false" customWidth="true" hidden="false" outlineLevel="0" max="16" min="16" style="104" width="7.29"/>
    <col collapsed="false" customWidth="true" hidden="false" outlineLevel="0" max="17" min="17" style="103" width="7.29"/>
    <col collapsed="false" customWidth="true" hidden="false" outlineLevel="0" max="23" min="18" style="104" width="7.29"/>
    <col collapsed="false" customWidth="true" hidden="false" outlineLevel="0" max="24" min="24" style="104" width="5.14"/>
    <col collapsed="false" customWidth="true" hidden="false" outlineLevel="0" max="25" min="25" style="275" width="20.42"/>
    <col collapsed="false" customWidth="true" hidden="false" outlineLevel="0" max="26" min="26" style="104" width="29.86"/>
    <col collapsed="false" customWidth="true" hidden="false" outlineLevel="0" max="27" min="27" style="104" width="14.69"/>
    <col collapsed="false" customWidth="true" hidden="false" outlineLevel="0" max="28" min="28" style="104" width="16.87"/>
    <col collapsed="false" customWidth="true" hidden="false" outlineLevel="0" max="29" min="29" style="104" width="18.58"/>
    <col collapsed="false" customWidth="true" hidden="false" outlineLevel="0" max="30" min="30" style="276" width="15.57"/>
    <col collapsed="false" customWidth="true" hidden="false" outlineLevel="0" max="31" min="31" style="276" width="7.29"/>
    <col collapsed="false" customWidth="true" hidden="false" outlineLevel="0" max="32" min="32" style="276" width="10.58"/>
    <col collapsed="false" customWidth="true" hidden="false" outlineLevel="0" max="33" min="33" style="277" width="9.29"/>
    <col collapsed="false" customWidth="true" hidden="false" outlineLevel="0" max="34" min="34" style="277" width="34.86"/>
    <col collapsed="false" customWidth="true" hidden="false" outlineLevel="0" max="35" min="35" style="104" width="27.99"/>
    <col collapsed="false" customWidth="false" hidden="false" outlineLevel="0" max="36" min="36" style="278" width="9.13"/>
    <col collapsed="false" customWidth="false" hidden="false" outlineLevel="0" max="1024" min="37" style="104" width="9.13"/>
  </cols>
  <sheetData>
    <row r="1" customFormat="false" ht="3.6" hidden="false" customHeight="true" outlineLevel="0" collapsed="false">
      <c r="AC1" s="104" t="s">
        <v>14</v>
      </c>
    </row>
    <row r="2" s="114" customFormat="true" ht="18" hidden="false" customHeight="true" outlineLevel="0" collapsed="false">
      <c r="A2" s="109" t="s">
        <v>79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279"/>
      <c r="Y2" s="280"/>
      <c r="Z2" s="281" t="s">
        <v>80</v>
      </c>
      <c r="AA2" s="281"/>
      <c r="AB2" s="281"/>
      <c r="AC2" s="281"/>
      <c r="AD2" s="282" t="s">
        <v>81</v>
      </c>
      <c r="AE2" s="282"/>
      <c r="AF2" s="282"/>
      <c r="AG2" s="282"/>
      <c r="AH2" s="283" t="s">
        <v>82</v>
      </c>
      <c r="AJ2" s="284"/>
    </row>
    <row r="3" s="114" customFormat="true" ht="12" hidden="false" customHeight="false" outlineLevel="0" collapsed="false">
      <c r="N3" s="110"/>
      <c r="O3" s="110"/>
      <c r="Q3" s="110"/>
      <c r="Y3" s="285"/>
      <c r="AC3" s="109"/>
      <c r="AD3" s="109"/>
      <c r="AE3" s="109"/>
      <c r="AF3" s="109"/>
      <c r="AG3" s="109"/>
      <c r="AH3" s="109"/>
      <c r="AI3" s="109"/>
      <c r="AJ3" s="284"/>
    </row>
    <row r="4" customFormat="false" ht="14.25" hidden="false" customHeight="true" outlineLevel="0" collapsed="false">
      <c r="A4" s="286" t="s">
        <v>4</v>
      </c>
      <c r="B4" s="286" t="s">
        <v>5</v>
      </c>
      <c r="C4" s="287" t="s">
        <v>83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8" t="s">
        <v>84</v>
      </c>
      <c r="W4" s="289" t="s">
        <v>85</v>
      </c>
      <c r="X4" s="286" t="s">
        <v>4</v>
      </c>
      <c r="Y4" s="290" t="s">
        <v>5</v>
      </c>
      <c r="Z4" s="291" t="s">
        <v>86</v>
      </c>
      <c r="AA4" s="291" t="s">
        <v>87</v>
      </c>
      <c r="AB4" s="291" t="s">
        <v>88</v>
      </c>
      <c r="AC4" s="291" t="s">
        <v>89</v>
      </c>
      <c r="AD4" s="292" t="s">
        <v>90</v>
      </c>
      <c r="AE4" s="292" t="s">
        <v>91</v>
      </c>
      <c r="AF4" s="292" t="s">
        <v>92</v>
      </c>
      <c r="AG4" s="293" t="s">
        <v>93</v>
      </c>
      <c r="AH4" s="290" t="s">
        <v>94</v>
      </c>
      <c r="AI4" s="294" t="s">
        <v>95</v>
      </c>
      <c r="AK4" s="295"/>
    </row>
    <row r="5" customFormat="false" ht="12" hidden="false" customHeight="true" outlineLevel="0" collapsed="false">
      <c r="A5" s="286"/>
      <c r="B5" s="286"/>
      <c r="C5" s="286" t="s">
        <v>59</v>
      </c>
      <c r="D5" s="286" t="s">
        <v>60</v>
      </c>
      <c r="E5" s="286" t="s">
        <v>61</v>
      </c>
      <c r="F5" s="296" t="s">
        <v>96</v>
      </c>
      <c r="G5" s="286" t="s">
        <v>62</v>
      </c>
      <c r="H5" s="286" t="s">
        <v>63</v>
      </c>
      <c r="I5" s="286" t="s">
        <v>64</v>
      </c>
      <c r="J5" s="296" t="s">
        <v>97</v>
      </c>
      <c r="K5" s="296" t="s">
        <v>98</v>
      </c>
      <c r="L5" s="297" t="s">
        <v>99</v>
      </c>
      <c r="M5" s="286" t="s">
        <v>65</v>
      </c>
      <c r="N5" s="298" t="s">
        <v>66</v>
      </c>
      <c r="O5" s="298" t="s">
        <v>100</v>
      </c>
      <c r="P5" s="296" t="s">
        <v>101</v>
      </c>
      <c r="Q5" s="298" t="s">
        <v>68</v>
      </c>
      <c r="R5" s="286" t="s">
        <v>69</v>
      </c>
      <c r="S5" s="286" t="s">
        <v>70</v>
      </c>
      <c r="T5" s="296" t="s">
        <v>102</v>
      </c>
      <c r="U5" s="299" t="s">
        <v>103</v>
      </c>
      <c r="V5" s="288"/>
      <c r="W5" s="289"/>
      <c r="X5" s="286"/>
      <c r="Y5" s="290"/>
      <c r="Z5" s="291"/>
      <c r="AA5" s="291"/>
      <c r="AB5" s="291"/>
      <c r="AC5" s="291"/>
      <c r="AD5" s="292"/>
      <c r="AE5" s="292"/>
      <c r="AF5" s="292"/>
      <c r="AG5" s="293"/>
      <c r="AH5" s="290"/>
      <c r="AI5" s="294"/>
      <c r="AK5" s="295"/>
    </row>
    <row r="6" customFormat="false" ht="15.75" hidden="false" customHeight="true" outlineLevel="0" collapsed="false">
      <c r="A6" s="286"/>
      <c r="B6" s="286"/>
      <c r="C6" s="286"/>
      <c r="D6" s="286"/>
      <c r="E6" s="286"/>
      <c r="F6" s="296"/>
      <c r="G6" s="286"/>
      <c r="H6" s="286"/>
      <c r="I6" s="286"/>
      <c r="J6" s="296"/>
      <c r="K6" s="296"/>
      <c r="L6" s="297"/>
      <c r="M6" s="286"/>
      <c r="N6" s="298"/>
      <c r="O6" s="298"/>
      <c r="P6" s="296"/>
      <c r="Q6" s="298"/>
      <c r="R6" s="286"/>
      <c r="S6" s="286"/>
      <c r="T6" s="296"/>
      <c r="U6" s="299"/>
      <c r="V6" s="288"/>
      <c r="W6" s="289"/>
      <c r="X6" s="286"/>
      <c r="Y6" s="290"/>
      <c r="Z6" s="291"/>
      <c r="AA6" s="291"/>
      <c r="AB6" s="291"/>
      <c r="AC6" s="291"/>
      <c r="AD6" s="292"/>
      <c r="AE6" s="292"/>
      <c r="AF6" s="292"/>
      <c r="AG6" s="293"/>
      <c r="AH6" s="290"/>
      <c r="AI6" s="294"/>
      <c r="AK6" s="295"/>
    </row>
    <row r="7" customFormat="false" ht="15.75" hidden="false" customHeight="true" outlineLevel="0" collapsed="false">
      <c r="A7" s="286" t="n">
        <v>1</v>
      </c>
      <c r="B7" s="286"/>
      <c r="C7" s="286"/>
      <c r="D7" s="286"/>
      <c r="E7" s="286"/>
      <c r="F7" s="300"/>
      <c r="G7" s="286"/>
      <c r="H7" s="286"/>
      <c r="I7" s="286"/>
      <c r="J7" s="300"/>
      <c r="K7" s="301"/>
      <c r="L7" s="302"/>
      <c r="M7" s="286"/>
      <c r="N7" s="298"/>
      <c r="O7" s="303"/>
      <c r="P7" s="304"/>
      <c r="Q7" s="298"/>
      <c r="R7" s="286"/>
      <c r="S7" s="290"/>
      <c r="T7" s="304"/>
      <c r="U7" s="305"/>
      <c r="V7" s="286"/>
      <c r="W7" s="306"/>
      <c r="X7" s="286"/>
      <c r="Y7" s="290"/>
      <c r="Z7" s="291"/>
      <c r="AA7" s="291"/>
      <c r="AB7" s="291"/>
      <c r="AC7" s="291"/>
      <c r="AD7" s="292"/>
      <c r="AE7" s="292"/>
      <c r="AF7" s="292"/>
      <c r="AG7" s="293"/>
      <c r="AH7" s="290"/>
      <c r="AI7" s="294"/>
      <c r="AK7" s="295"/>
    </row>
    <row r="8" customFormat="false" ht="12.75" hidden="false" customHeight="true" outlineLevel="0" collapsed="false">
      <c r="A8" s="307" t="n">
        <v>1</v>
      </c>
      <c r="B8" s="308"/>
      <c r="C8" s="309" t="n">
        <f aca="false">январь!F9</f>
        <v>0</v>
      </c>
      <c r="D8" s="309" t="n">
        <f aca="false">февраль!F9</f>
        <v>0</v>
      </c>
      <c r="E8" s="309" t="n">
        <f aca="false">март!F9</f>
        <v>0</v>
      </c>
      <c r="F8" s="310" t="n">
        <f aca="false">C8+D8+E8</f>
        <v>0</v>
      </c>
      <c r="G8" s="309" t="n">
        <f aca="false">апрель!F9</f>
        <v>0</v>
      </c>
      <c r="H8" s="309" t="n">
        <f aca="false">май!F9</f>
        <v>0</v>
      </c>
      <c r="I8" s="309" t="n">
        <f aca="false">июнь!F9</f>
        <v>0</v>
      </c>
      <c r="J8" s="310" t="n">
        <f aca="false">G8+H8+I8</f>
        <v>0</v>
      </c>
      <c r="K8" s="311" t="n">
        <f aca="false">F8+J8</f>
        <v>0</v>
      </c>
      <c r="L8" s="312" t="n">
        <f aca="false">(F8+J8)/98*100</f>
        <v>0</v>
      </c>
      <c r="M8" s="309" t="n">
        <f aca="false">июль!F9</f>
        <v>0</v>
      </c>
      <c r="N8" s="309" t="n">
        <f aca="false">август!F9</f>
        <v>0</v>
      </c>
      <c r="O8" s="309" t="n">
        <f aca="false">сентябрь!F9</f>
        <v>0</v>
      </c>
      <c r="P8" s="313" t="n">
        <f aca="false">M8+N8+O8</f>
        <v>0</v>
      </c>
      <c r="Q8" s="314" t="n">
        <f aca="false">октябрь!F9</f>
        <v>0</v>
      </c>
      <c r="R8" s="315" t="n">
        <f aca="false">ноябрь!F12</f>
        <v>0</v>
      </c>
      <c r="S8" s="315" t="n">
        <f aca="false">декабрь!F9</f>
        <v>0</v>
      </c>
      <c r="T8" s="316" t="n">
        <f aca="false">Q8+R8+S8</f>
        <v>0</v>
      </c>
      <c r="U8" s="317" t="n">
        <f aca="false">(P8+T8)/98*100</f>
        <v>0</v>
      </c>
      <c r="V8" s="318" t="n">
        <f aca="false">T8+P8+K8</f>
        <v>0</v>
      </c>
      <c r="W8" s="317" t="n">
        <f aca="false">L8+U8</f>
        <v>0</v>
      </c>
      <c r="X8" s="307"/>
      <c r="Y8" s="319"/>
      <c r="Z8" s="238"/>
      <c r="AA8" s="238"/>
      <c r="AB8" s="217"/>
      <c r="AC8" s="238"/>
      <c r="AD8" s="320" t="n">
        <f aca="false">13.5*12+Z8-W8</f>
        <v>162</v>
      </c>
      <c r="AE8" s="320" t="n">
        <f aca="false">7+AA8-'Вывоз мусора'!P8</f>
        <v>7</v>
      </c>
      <c r="AF8" s="320" t="n">
        <f aca="false">AB8+26-Целевые!P8</f>
        <v>26</v>
      </c>
      <c r="AG8" s="321"/>
      <c r="AH8" s="322"/>
      <c r="AI8" s="323" t="n">
        <f aca="false">13.5*12+Z8-W8</f>
        <v>162</v>
      </c>
      <c r="AJ8" s="324"/>
    </row>
    <row r="9" customFormat="false" ht="12.75" hidden="false" customHeight="true" outlineLevel="0" collapsed="false">
      <c r="A9" s="307" t="n">
        <f aca="false">A8+1</f>
        <v>2</v>
      </c>
      <c r="B9" s="308"/>
      <c r="C9" s="309" t="n">
        <f aca="false">январь!F10</f>
        <v>0</v>
      </c>
      <c r="D9" s="309" t="n">
        <f aca="false">февраль!F10</f>
        <v>0</v>
      </c>
      <c r="E9" s="309" t="n">
        <f aca="false">март!F10</f>
        <v>0</v>
      </c>
      <c r="F9" s="310" t="n">
        <f aca="false">C9+D9+E9</f>
        <v>0</v>
      </c>
      <c r="G9" s="309" t="n">
        <f aca="false">апрель!F10</f>
        <v>0</v>
      </c>
      <c r="H9" s="309" t="n">
        <f aca="false">май!F10</f>
        <v>0</v>
      </c>
      <c r="I9" s="309" t="n">
        <f aca="false">июнь!F10</f>
        <v>0</v>
      </c>
      <c r="J9" s="310" t="n">
        <f aca="false">G9+H9+I9</f>
        <v>0</v>
      </c>
      <c r="K9" s="311" t="n">
        <f aca="false">F9+J9</f>
        <v>0</v>
      </c>
      <c r="L9" s="312" t="n">
        <f aca="false">(F9+J9)/98*100</f>
        <v>0</v>
      </c>
      <c r="M9" s="309" t="n">
        <f aca="false">июль!F10</f>
        <v>0</v>
      </c>
      <c r="N9" s="309" t="n">
        <f aca="false">август!F10</f>
        <v>0</v>
      </c>
      <c r="O9" s="309" t="n">
        <f aca="false">сентябрь!F10</f>
        <v>0</v>
      </c>
      <c r="P9" s="313" t="n">
        <f aca="false">M9+N9+O9</f>
        <v>0</v>
      </c>
      <c r="Q9" s="314" t="n">
        <f aca="false">октябрь!F10</f>
        <v>0</v>
      </c>
      <c r="R9" s="315" t="n">
        <f aca="false">ноябрь!F13</f>
        <v>0</v>
      </c>
      <c r="S9" s="315" t="n">
        <f aca="false">декабрь!F10</f>
        <v>0</v>
      </c>
      <c r="T9" s="316" t="n">
        <f aca="false">Q9+R9+S9</f>
        <v>0</v>
      </c>
      <c r="U9" s="317" t="n">
        <f aca="false">(P9+T9)/98*100</f>
        <v>0</v>
      </c>
      <c r="V9" s="318" t="n">
        <f aca="false">T9+P9+K9</f>
        <v>0</v>
      </c>
      <c r="W9" s="317" t="n">
        <f aca="false">L9+U9</f>
        <v>0</v>
      </c>
      <c r="X9" s="307" t="n">
        <f aca="false">X8+1</f>
        <v>1</v>
      </c>
      <c r="Y9" s="319"/>
      <c r="Z9" s="238"/>
      <c r="AA9" s="238"/>
      <c r="AB9" s="217"/>
      <c r="AC9" s="238"/>
      <c r="AD9" s="320" t="n">
        <f aca="false">13.5*12+Z9-W9</f>
        <v>162</v>
      </c>
      <c r="AE9" s="320" t="n">
        <f aca="false">7+AA9-'Вывоз мусора'!P9</f>
        <v>7</v>
      </c>
      <c r="AF9" s="320" t="n">
        <f aca="false">AB9+26-Целевые!P9</f>
        <v>26</v>
      </c>
      <c r="AG9" s="321"/>
      <c r="AH9" s="322"/>
      <c r="AI9" s="323" t="n">
        <f aca="false">13.5*12+Z9-W9</f>
        <v>162</v>
      </c>
      <c r="AJ9" s="324"/>
    </row>
    <row r="10" customFormat="false" ht="12" hidden="false" customHeight="true" outlineLevel="0" collapsed="false">
      <c r="A10" s="307" t="n">
        <f aca="false">A9+1</f>
        <v>3</v>
      </c>
      <c r="B10" s="308"/>
      <c r="C10" s="309" t="n">
        <f aca="false">январь!F11</f>
        <v>0</v>
      </c>
      <c r="D10" s="309" t="n">
        <f aca="false">февраль!F11</f>
        <v>0</v>
      </c>
      <c r="E10" s="309" t="n">
        <f aca="false">март!F11</f>
        <v>0</v>
      </c>
      <c r="F10" s="310" t="n">
        <f aca="false">C10+D10+E10</f>
        <v>0</v>
      </c>
      <c r="G10" s="309" t="n">
        <f aca="false">апрель!F11</f>
        <v>0</v>
      </c>
      <c r="H10" s="309" t="n">
        <f aca="false">май!F11</f>
        <v>0</v>
      </c>
      <c r="I10" s="309" t="n">
        <f aca="false">июнь!F11</f>
        <v>0</v>
      </c>
      <c r="J10" s="310" t="n">
        <f aca="false">G10+H10+I10</f>
        <v>0</v>
      </c>
      <c r="K10" s="311" t="n">
        <f aca="false">F10+J10</f>
        <v>0</v>
      </c>
      <c r="L10" s="312" t="n">
        <f aca="false">(F10+J10)/98*100</f>
        <v>0</v>
      </c>
      <c r="M10" s="309" t="n">
        <f aca="false">июль!F11</f>
        <v>0</v>
      </c>
      <c r="N10" s="309" t="n">
        <f aca="false">август!F11</f>
        <v>0</v>
      </c>
      <c r="O10" s="309" t="n">
        <f aca="false">сентябрь!F11</f>
        <v>0</v>
      </c>
      <c r="P10" s="313" t="n">
        <f aca="false">M10+N10+O10</f>
        <v>0</v>
      </c>
      <c r="Q10" s="314" t="n">
        <f aca="false">октябрь!F11</f>
        <v>0</v>
      </c>
      <c r="R10" s="315" t="n">
        <f aca="false">ноябрь!F14</f>
        <v>0</v>
      </c>
      <c r="S10" s="315" t="n">
        <f aca="false">декабрь!F11</f>
        <v>0</v>
      </c>
      <c r="T10" s="316" t="n">
        <f aca="false">Q10+R10+S10</f>
        <v>0</v>
      </c>
      <c r="U10" s="317" t="n">
        <f aca="false">(P10+T10)/98*100</f>
        <v>0</v>
      </c>
      <c r="V10" s="318" t="n">
        <f aca="false">T10+P10+K10</f>
        <v>0</v>
      </c>
      <c r="W10" s="317" t="n">
        <f aca="false">L10+U10</f>
        <v>0</v>
      </c>
      <c r="X10" s="307" t="n">
        <f aca="false">X9+1</f>
        <v>2</v>
      </c>
      <c r="Y10" s="319"/>
      <c r="Z10" s="238"/>
      <c r="AA10" s="238"/>
      <c r="AB10" s="217"/>
      <c r="AC10" s="238"/>
      <c r="AD10" s="320" t="n">
        <f aca="false">13.5*12+Z10-W10</f>
        <v>162</v>
      </c>
      <c r="AE10" s="320" t="n">
        <f aca="false">7+AA10-'Вывоз мусора'!P10</f>
        <v>7</v>
      </c>
      <c r="AF10" s="320" t="n">
        <f aca="false">AB10+26-Целевые!P10</f>
        <v>26</v>
      </c>
      <c r="AG10" s="321"/>
      <c r="AH10" s="322"/>
      <c r="AI10" s="323" t="n">
        <f aca="false">13.5*12+Z10-W10</f>
        <v>162</v>
      </c>
    </row>
    <row r="11" customFormat="false" ht="12.75" hidden="false" customHeight="true" outlineLevel="0" collapsed="false">
      <c r="A11" s="307" t="n">
        <f aca="false">A10+1</f>
        <v>4</v>
      </c>
      <c r="B11" s="308"/>
      <c r="C11" s="309" t="n">
        <f aca="false">январь!F12</f>
        <v>0</v>
      </c>
      <c r="D11" s="309" t="n">
        <f aca="false">февраль!F12</f>
        <v>38.71</v>
      </c>
      <c r="E11" s="309" t="n">
        <f aca="false">март!F12</f>
        <v>0</v>
      </c>
      <c r="F11" s="310" t="n">
        <f aca="false">C11+D11+E11</f>
        <v>38.71</v>
      </c>
      <c r="G11" s="309" t="n">
        <f aca="false">апрель!F12</f>
        <v>0</v>
      </c>
      <c r="H11" s="309" t="n">
        <f aca="false">май!F12</f>
        <v>0</v>
      </c>
      <c r="I11" s="309" t="n">
        <f aca="false">июнь!F12</f>
        <v>0</v>
      </c>
      <c r="J11" s="310" t="n">
        <f aca="false">G11+H11+I11</f>
        <v>0</v>
      </c>
      <c r="K11" s="311" t="n">
        <f aca="false">F11+J11</f>
        <v>38.71</v>
      </c>
      <c r="L11" s="312" t="n">
        <f aca="false">(F11+J11)/98*100</f>
        <v>39.5</v>
      </c>
      <c r="M11" s="309" t="n">
        <f aca="false">июль!F12</f>
        <v>0</v>
      </c>
      <c r="N11" s="309" t="n">
        <f aca="false">август!F12</f>
        <v>0</v>
      </c>
      <c r="O11" s="309" t="n">
        <f aca="false">сентябрь!F12</f>
        <v>0</v>
      </c>
      <c r="P11" s="313" t="n">
        <f aca="false">M11+N11+O11</f>
        <v>0</v>
      </c>
      <c r="Q11" s="314" t="n">
        <f aca="false">октябрь!F12</f>
        <v>0</v>
      </c>
      <c r="R11" s="315" t="n">
        <f aca="false">ноябрь!F15</f>
        <v>0</v>
      </c>
      <c r="S11" s="315" t="n">
        <f aca="false">декабрь!F12</f>
        <v>0</v>
      </c>
      <c r="T11" s="316" t="n">
        <f aca="false">Q11+R11+S11</f>
        <v>0</v>
      </c>
      <c r="U11" s="317" t="n">
        <f aca="false">(P11+T11)/98*100</f>
        <v>0</v>
      </c>
      <c r="V11" s="318" t="n">
        <f aca="false">T11+P11+K11</f>
        <v>38.71</v>
      </c>
      <c r="W11" s="317" t="n">
        <f aca="false">L11+U11</f>
        <v>39.5</v>
      </c>
      <c r="X11" s="307" t="n">
        <f aca="false">X10+1</f>
        <v>3</v>
      </c>
      <c r="Y11" s="319"/>
      <c r="Z11" s="238"/>
      <c r="AA11" s="238"/>
      <c r="AB11" s="217"/>
      <c r="AC11" s="238"/>
      <c r="AD11" s="320" t="n">
        <f aca="false">13.5*12+Z11-W11</f>
        <v>122.5</v>
      </c>
      <c r="AE11" s="320" t="n">
        <f aca="false">7+AA11-'Вывоз мусора'!P11</f>
        <v>7</v>
      </c>
      <c r="AF11" s="320" t="n">
        <f aca="false">AB11+26-Целевые!P11</f>
        <v>26</v>
      </c>
      <c r="AG11" s="321"/>
      <c r="AH11" s="322"/>
      <c r="AI11" s="323" t="n">
        <f aca="false">13.5*12+Z11-W11</f>
        <v>122.5</v>
      </c>
      <c r="AJ11" s="324"/>
    </row>
    <row r="12" customFormat="false" ht="12.75" hidden="false" customHeight="true" outlineLevel="0" collapsed="false">
      <c r="A12" s="307" t="n">
        <f aca="false">A11+1</f>
        <v>5</v>
      </c>
      <c r="B12" s="308"/>
      <c r="C12" s="309" t="n">
        <f aca="false">январь!F13</f>
        <v>0</v>
      </c>
      <c r="D12" s="309" t="n">
        <f aca="false">февраль!F13</f>
        <v>0</v>
      </c>
      <c r="E12" s="309" t="n">
        <f aca="false">март!F13</f>
        <v>0</v>
      </c>
      <c r="F12" s="310" t="n">
        <f aca="false">C12+D12+E12</f>
        <v>0</v>
      </c>
      <c r="G12" s="309" t="n">
        <f aca="false">апрель!F13</f>
        <v>0</v>
      </c>
      <c r="H12" s="309" t="n">
        <f aca="false">май!F13</f>
        <v>0</v>
      </c>
      <c r="I12" s="309" t="n">
        <f aca="false">июнь!F13</f>
        <v>0</v>
      </c>
      <c r="J12" s="310" t="n">
        <f aca="false">G12+H12+I12</f>
        <v>0</v>
      </c>
      <c r="K12" s="311" t="n">
        <f aca="false">F12+J12</f>
        <v>0</v>
      </c>
      <c r="L12" s="312" t="n">
        <f aca="false">(F12+J12)/98*100</f>
        <v>0</v>
      </c>
      <c r="M12" s="309" t="n">
        <f aca="false">июль!F13</f>
        <v>0</v>
      </c>
      <c r="N12" s="309" t="n">
        <f aca="false">август!F13</f>
        <v>0</v>
      </c>
      <c r="O12" s="309" t="n">
        <f aca="false">сентябрь!F13</f>
        <v>0</v>
      </c>
      <c r="P12" s="313" t="n">
        <f aca="false">M12+N12+O12</f>
        <v>0</v>
      </c>
      <c r="Q12" s="314" t="n">
        <f aca="false">октябрь!F13</f>
        <v>0</v>
      </c>
      <c r="R12" s="315" t="n">
        <f aca="false">ноябрь!F16</f>
        <v>0</v>
      </c>
      <c r="S12" s="315" t="n">
        <f aca="false">декабрь!F13</f>
        <v>0</v>
      </c>
      <c r="T12" s="316" t="n">
        <f aca="false">Q12+R12+S12</f>
        <v>0</v>
      </c>
      <c r="U12" s="317" t="n">
        <f aca="false">(P12+T12)/98*100</f>
        <v>0</v>
      </c>
      <c r="V12" s="318" t="n">
        <f aca="false">T12+P12+K12</f>
        <v>0</v>
      </c>
      <c r="W12" s="317" t="n">
        <f aca="false">L12+U12</f>
        <v>0</v>
      </c>
      <c r="X12" s="307" t="n">
        <f aca="false">X11+1</f>
        <v>4</v>
      </c>
      <c r="Y12" s="319"/>
      <c r="Z12" s="238"/>
      <c r="AA12" s="238"/>
      <c r="AB12" s="217"/>
      <c r="AC12" s="238"/>
      <c r="AD12" s="320" t="n">
        <f aca="false">13.5*12+Z12-W12</f>
        <v>162</v>
      </c>
      <c r="AE12" s="320" t="n">
        <f aca="false">7+AA12-'Вывоз мусора'!P12</f>
        <v>7</v>
      </c>
      <c r="AF12" s="320" t="n">
        <f aca="false">AB12+26-Целевые!P12</f>
        <v>26</v>
      </c>
      <c r="AG12" s="321"/>
      <c r="AH12" s="322"/>
      <c r="AI12" s="323" t="n">
        <f aca="false">13.5*12+Z12-W12</f>
        <v>162</v>
      </c>
    </row>
    <row r="13" customFormat="false" ht="13.5" hidden="false" customHeight="true" outlineLevel="0" collapsed="false">
      <c r="A13" s="307" t="n">
        <f aca="false">A12+1</f>
        <v>6</v>
      </c>
      <c r="B13" s="308"/>
      <c r="C13" s="309" t="n">
        <f aca="false">январь!F14</f>
        <v>0</v>
      </c>
      <c r="D13" s="309" t="n">
        <f aca="false">февраль!F14</f>
        <v>0</v>
      </c>
      <c r="E13" s="309" t="n">
        <f aca="false">март!F14</f>
        <v>0</v>
      </c>
      <c r="F13" s="310" t="n">
        <f aca="false">C13+D13+E13</f>
        <v>0</v>
      </c>
      <c r="G13" s="309" t="n">
        <f aca="false">апрель!F14</f>
        <v>0</v>
      </c>
      <c r="H13" s="309" t="n">
        <f aca="false">май!F14</f>
        <v>0</v>
      </c>
      <c r="I13" s="309" t="n">
        <f aca="false">июнь!F14</f>
        <v>0</v>
      </c>
      <c r="J13" s="310" t="n">
        <f aca="false">G13+H13+I13</f>
        <v>0</v>
      </c>
      <c r="K13" s="311" t="n">
        <f aca="false">F13+J13</f>
        <v>0</v>
      </c>
      <c r="L13" s="312" t="n">
        <f aca="false">(F13+J13)/98*100</f>
        <v>0</v>
      </c>
      <c r="M13" s="309" t="n">
        <f aca="false">июль!F14</f>
        <v>0</v>
      </c>
      <c r="N13" s="309" t="n">
        <f aca="false">август!F14</f>
        <v>0</v>
      </c>
      <c r="O13" s="309" t="n">
        <f aca="false">сентябрь!F14</f>
        <v>0</v>
      </c>
      <c r="P13" s="313" t="n">
        <f aca="false">M13+N13+O13</f>
        <v>0</v>
      </c>
      <c r="Q13" s="314" t="n">
        <f aca="false">октябрь!F14</f>
        <v>0</v>
      </c>
      <c r="R13" s="315" t="n">
        <f aca="false">ноябрь!F17</f>
        <v>0</v>
      </c>
      <c r="S13" s="315" t="n">
        <f aca="false">декабрь!F14</f>
        <v>0</v>
      </c>
      <c r="T13" s="316" t="n">
        <f aca="false">Q13+R13+S13</f>
        <v>0</v>
      </c>
      <c r="U13" s="317" t="n">
        <f aca="false">(P13+T13)/98*100</f>
        <v>0</v>
      </c>
      <c r="V13" s="318" t="n">
        <f aca="false">T13+P13+K13</f>
        <v>0</v>
      </c>
      <c r="W13" s="317" t="n">
        <f aca="false">L13+U13</f>
        <v>0</v>
      </c>
      <c r="X13" s="307" t="n">
        <f aca="false">X12+1</f>
        <v>5</v>
      </c>
      <c r="Y13" s="319"/>
      <c r="Z13" s="238"/>
      <c r="AA13" s="238"/>
      <c r="AB13" s="217"/>
      <c r="AC13" s="238"/>
      <c r="AD13" s="320" t="n">
        <f aca="false">13.5*12+Z13-W13</f>
        <v>162</v>
      </c>
      <c r="AE13" s="320" t="n">
        <f aca="false">7+AA13-'Вывоз мусора'!P13</f>
        <v>7</v>
      </c>
      <c r="AF13" s="320" t="n">
        <f aca="false">AB13+26-Целевые!P13</f>
        <v>26</v>
      </c>
      <c r="AG13" s="321"/>
      <c r="AH13" s="322"/>
      <c r="AI13" s="323" t="n">
        <f aca="false">13.5*12+Z13-W13</f>
        <v>162</v>
      </c>
      <c r="AJ13" s="324"/>
    </row>
    <row r="14" customFormat="false" ht="12" hidden="false" customHeight="true" outlineLevel="0" collapsed="false">
      <c r="A14" s="307" t="n">
        <f aca="false">A13+1</f>
        <v>7</v>
      </c>
      <c r="B14" s="308"/>
      <c r="C14" s="309" t="n">
        <f aca="false">январь!F15</f>
        <v>0</v>
      </c>
      <c r="D14" s="309" t="n">
        <f aca="false">февраль!F15</f>
        <v>0</v>
      </c>
      <c r="E14" s="309" t="n">
        <f aca="false">март!F15</f>
        <v>0</v>
      </c>
      <c r="F14" s="310" t="n">
        <f aca="false">C14+D14+E14</f>
        <v>0</v>
      </c>
      <c r="G14" s="309" t="n">
        <f aca="false">апрель!F15</f>
        <v>158.76</v>
      </c>
      <c r="H14" s="309" t="n">
        <f aca="false">май!F15</f>
        <v>0</v>
      </c>
      <c r="I14" s="309" t="n">
        <f aca="false">июнь!F15</f>
        <v>0</v>
      </c>
      <c r="J14" s="310" t="n">
        <f aca="false">G14+H14+I14</f>
        <v>158.76</v>
      </c>
      <c r="K14" s="311" t="n">
        <f aca="false">F14+J14</f>
        <v>158.76</v>
      </c>
      <c r="L14" s="312" t="n">
        <f aca="false">(F14+J14)/98*100</f>
        <v>162</v>
      </c>
      <c r="M14" s="309" t="n">
        <f aca="false">июль!F15</f>
        <v>0</v>
      </c>
      <c r="N14" s="309" t="n">
        <f aca="false">август!F15</f>
        <v>0</v>
      </c>
      <c r="O14" s="309" t="n">
        <f aca="false">сентябрь!F15</f>
        <v>0</v>
      </c>
      <c r="P14" s="313" t="n">
        <f aca="false">M14+N14+O14</f>
        <v>0</v>
      </c>
      <c r="Q14" s="314" t="n">
        <f aca="false">октябрь!F15</f>
        <v>0</v>
      </c>
      <c r="R14" s="315" t="n">
        <f aca="false">ноябрь!F18</f>
        <v>0</v>
      </c>
      <c r="S14" s="315" t="n">
        <f aca="false">декабрь!F15</f>
        <v>0</v>
      </c>
      <c r="T14" s="316" t="n">
        <f aca="false">Q14+R14+S14</f>
        <v>0</v>
      </c>
      <c r="U14" s="317" t="n">
        <f aca="false">(P14+T14)/98*100</f>
        <v>0</v>
      </c>
      <c r="V14" s="318" t="n">
        <f aca="false">T14+P14+K14</f>
        <v>158.76</v>
      </c>
      <c r="W14" s="317" t="n">
        <f aca="false">L14+U14</f>
        <v>162</v>
      </c>
      <c r="X14" s="307" t="n">
        <f aca="false">X13+1</f>
        <v>6</v>
      </c>
      <c r="Y14" s="319"/>
      <c r="Z14" s="238"/>
      <c r="AA14" s="238"/>
      <c r="AB14" s="217"/>
      <c r="AC14" s="238"/>
      <c r="AD14" s="320" t="n">
        <f aca="false">13.5*12+Z14-W14</f>
        <v>0</v>
      </c>
      <c r="AE14" s="320" t="n">
        <f aca="false">7+AA14-'Вывоз мусора'!P14</f>
        <v>7</v>
      </c>
      <c r="AF14" s="320" t="n">
        <f aca="false">AB14+26-Целевые!P14</f>
        <v>26</v>
      </c>
      <c r="AG14" s="321"/>
      <c r="AH14" s="322"/>
      <c r="AI14" s="323" t="n">
        <f aca="false">13.5*12+Z14-W14</f>
        <v>0</v>
      </c>
    </row>
    <row r="15" customFormat="false" ht="13.5" hidden="false" customHeight="true" outlineLevel="0" collapsed="false">
      <c r="A15" s="307" t="n">
        <f aca="false">A14+1</f>
        <v>8</v>
      </c>
      <c r="B15" s="308"/>
      <c r="C15" s="309" t="n">
        <f aca="false">январь!F16</f>
        <v>0</v>
      </c>
      <c r="D15" s="309" t="n">
        <f aca="false">февраль!F16</f>
        <v>0</v>
      </c>
      <c r="E15" s="309" t="n">
        <f aca="false">март!F16</f>
        <v>0</v>
      </c>
      <c r="F15" s="310" t="n">
        <f aca="false">C15+D15+E15</f>
        <v>0</v>
      </c>
      <c r="G15" s="309" t="n">
        <f aca="false">апрель!F16</f>
        <v>0</v>
      </c>
      <c r="H15" s="309" t="n">
        <f aca="false">май!F16</f>
        <v>0</v>
      </c>
      <c r="I15" s="309" t="n">
        <f aca="false">июнь!F16</f>
        <v>0</v>
      </c>
      <c r="J15" s="310" t="n">
        <f aca="false">G15+H15+I15</f>
        <v>0</v>
      </c>
      <c r="K15" s="311" t="n">
        <f aca="false">F15+J15</f>
        <v>0</v>
      </c>
      <c r="L15" s="312" t="n">
        <f aca="false">(F15+J15)/98*100</f>
        <v>0</v>
      </c>
      <c r="M15" s="309" t="n">
        <f aca="false">июль!F16</f>
        <v>0</v>
      </c>
      <c r="N15" s="309" t="n">
        <f aca="false">август!F16</f>
        <v>0</v>
      </c>
      <c r="O15" s="309" t="n">
        <f aca="false">сентябрь!F16</f>
        <v>0</v>
      </c>
      <c r="P15" s="313" t="n">
        <f aca="false">M15+N15+O15</f>
        <v>0</v>
      </c>
      <c r="Q15" s="314" t="n">
        <f aca="false">октябрь!F16</f>
        <v>0</v>
      </c>
      <c r="R15" s="315" t="n">
        <f aca="false">ноябрь!F19</f>
        <v>0</v>
      </c>
      <c r="S15" s="315" t="n">
        <f aca="false">декабрь!F16</f>
        <v>0</v>
      </c>
      <c r="T15" s="316" t="n">
        <f aca="false">Q15+R15+S15</f>
        <v>0</v>
      </c>
      <c r="U15" s="317" t="n">
        <f aca="false">(P15+T15)/98*100</f>
        <v>0</v>
      </c>
      <c r="V15" s="318" t="n">
        <f aca="false">T15+P15+K15</f>
        <v>0</v>
      </c>
      <c r="W15" s="317" t="n">
        <f aca="false">L15+U15</f>
        <v>0</v>
      </c>
      <c r="X15" s="307" t="n">
        <f aca="false">X14+1</f>
        <v>7</v>
      </c>
      <c r="Y15" s="319"/>
      <c r="Z15" s="238"/>
      <c r="AA15" s="238"/>
      <c r="AB15" s="217"/>
      <c r="AC15" s="238"/>
      <c r="AD15" s="320" t="n">
        <f aca="false">13.5*12+Z15-W15</f>
        <v>162</v>
      </c>
      <c r="AE15" s="320" t="n">
        <f aca="false">7+AA15-'Вывоз мусора'!P15</f>
        <v>7</v>
      </c>
      <c r="AF15" s="320" t="n">
        <f aca="false">AB15+26-Целевые!P15</f>
        <v>26</v>
      </c>
      <c r="AG15" s="321"/>
      <c r="AH15" s="322"/>
      <c r="AI15" s="323" t="n">
        <f aca="false">13.5*12+Z15-W15</f>
        <v>162</v>
      </c>
      <c r="AJ15" s="324"/>
    </row>
    <row r="16" customFormat="false" ht="11.25" hidden="false" customHeight="true" outlineLevel="0" collapsed="false">
      <c r="A16" s="307" t="n">
        <f aca="false">A15+1</f>
        <v>9</v>
      </c>
      <c r="B16" s="308"/>
      <c r="C16" s="309" t="n">
        <f aca="false">январь!F17</f>
        <v>0</v>
      </c>
      <c r="D16" s="309" t="n">
        <f aca="false">февраль!F17</f>
        <v>0</v>
      </c>
      <c r="E16" s="309" t="n">
        <f aca="false">март!F17</f>
        <v>0</v>
      </c>
      <c r="F16" s="310" t="n">
        <f aca="false">C16+D16+E16</f>
        <v>0</v>
      </c>
      <c r="G16" s="309" t="n">
        <f aca="false">апрель!F17</f>
        <v>0</v>
      </c>
      <c r="H16" s="309" t="n">
        <f aca="false">май!F17</f>
        <v>0</v>
      </c>
      <c r="I16" s="309" t="n">
        <f aca="false">июнь!F17</f>
        <v>0</v>
      </c>
      <c r="J16" s="310" t="n">
        <f aca="false">G16+H16+I16</f>
        <v>0</v>
      </c>
      <c r="K16" s="311" t="n">
        <f aca="false">F16+J16</f>
        <v>0</v>
      </c>
      <c r="L16" s="312" t="n">
        <f aca="false">(F16+J16)/98*100</f>
        <v>0</v>
      </c>
      <c r="M16" s="309" t="n">
        <f aca="false">июль!F17</f>
        <v>0</v>
      </c>
      <c r="N16" s="309" t="n">
        <f aca="false">август!F17</f>
        <v>0</v>
      </c>
      <c r="O16" s="309" t="n">
        <f aca="false">сентябрь!F17</f>
        <v>0</v>
      </c>
      <c r="P16" s="313" t="n">
        <f aca="false">M16+N16+O16</f>
        <v>0</v>
      </c>
      <c r="Q16" s="314" t="n">
        <f aca="false">октябрь!F17</f>
        <v>0</v>
      </c>
      <c r="R16" s="315" t="n">
        <f aca="false">ноябрь!F20</f>
        <v>0</v>
      </c>
      <c r="S16" s="315" t="n">
        <f aca="false">декабрь!F17</f>
        <v>0</v>
      </c>
      <c r="T16" s="316" t="n">
        <f aca="false">Q16+R16+S16</f>
        <v>0</v>
      </c>
      <c r="U16" s="317" t="n">
        <f aca="false">(P16+T16)/98*100</f>
        <v>0</v>
      </c>
      <c r="V16" s="318" t="n">
        <f aca="false">T16+P16+K16</f>
        <v>0</v>
      </c>
      <c r="W16" s="317" t="n">
        <f aca="false">L16+U16</f>
        <v>0</v>
      </c>
      <c r="X16" s="307" t="n">
        <f aca="false">X15+1</f>
        <v>8</v>
      </c>
      <c r="Y16" s="319"/>
      <c r="Z16" s="238"/>
      <c r="AA16" s="238"/>
      <c r="AB16" s="217"/>
      <c r="AC16" s="238"/>
      <c r="AD16" s="320" t="n">
        <f aca="false">13.5*12+Z16-W16</f>
        <v>162</v>
      </c>
      <c r="AE16" s="320" t="n">
        <f aca="false">7+AA16-'Вывоз мусора'!P16</f>
        <v>7</v>
      </c>
      <c r="AF16" s="320" t="n">
        <f aca="false">AB16+26-Целевые!P16</f>
        <v>26</v>
      </c>
      <c r="AG16" s="321"/>
      <c r="AH16" s="322"/>
      <c r="AI16" s="323" t="n">
        <f aca="false">13.5*12+Z16-W16</f>
        <v>162</v>
      </c>
    </row>
    <row r="17" customFormat="false" ht="11.45" hidden="false" customHeight="true" outlineLevel="0" collapsed="false">
      <c r="A17" s="307" t="n">
        <f aca="false">A16+1</f>
        <v>10</v>
      </c>
      <c r="B17" s="308"/>
      <c r="C17" s="309" t="n">
        <f aca="false">январь!F18</f>
        <v>0</v>
      </c>
      <c r="D17" s="309" t="n">
        <f aca="false">февраль!F18</f>
        <v>0</v>
      </c>
      <c r="E17" s="309" t="n">
        <f aca="false">март!F18</f>
        <v>0</v>
      </c>
      <c r="F17" s="310" t="n">
        <f aca="false">C17+D17+E17</f>
        <v>0</v>
      </c>
      <c r="G17" s="309" t="n">
        <f aca="false">апрель!F18</f>
        <v>0</v>
      </c>
      <c r="H17" s="309" t="n">
        <f aca="false">май!F18</f>
        <v>0</v>
      </c>
      <c r="I17" s="309" t="n">
        <f aca="false">июнь!F18</f>
        <v>0</v>
      </c>
      <c r="J17" s="310" t="n">
        <f aca="false">G17+H17+I17</f>
        <v>0</v>
      </c>
      <c r="K17" s="311" t="n">
        <f aca="false">F17+J17</f>
        <v>0</v>
      </c>
      <c r="L17" s="312" t="n">
        <f aca="false">(F17+J17)/98*100</f>
        <v>0</v>
      </c>
      <c r="M17" s="309" t="n">
        <f aca="false">июль!F18</f>
        <v>0</v>
      </c>
      <c r="N17" s="309" t="n">
        <f aca="false">август!F18</f>
        <v>0</v>
      </c>
      <c r="O17" s="309" t="n">
        <f aca="false">сентябрь!F18</f>
        <v>0</v>
      </c>
      <c r="P17" s="313" t="n">
        <f aca="false">M17+N17+O17</f>
        <v>0</v>
      </c>
      <c r="Q17" s="314" t="n">
        <f aca="false">октябрь!F18</f>
        <v>0</v>
      </c>
      <c r="R17" s="315" t="n">
        <f aca="false">ноябрь!F21</f>
        <v>0</v>
      </c>
      <c r="S17" s="315" t="n">
        <f aca="false">декабрь!F18</f>
        <v>0</v>
      </c>
      <c r="T17" s="316" t="n">
        <f aca="false">Q17+R17+S17</f>
        <v>0</v>
      </c>
      <c r="U17" s="317" t="n">
        <f aca="false">(P17+T17)/98*100</f>
        <v>0</v>
      </c>
      <c r="V17" s="318" t="n">
        <f aca="false">T17+P17+K17</f>
        <v>0</v>
      </c>
      <c r="W17" s="317" t="n">
        <f aca="false">L17+U17</f>
        <v>0</v>
      </c>
      <c r="X17" s="307" t="n">
        <f aca="false">X16+1</f>
        <v>9</v>
      </c>
      <c r="Y17" s="319"/>
      <c r="Z17" s="238"/>
      <c r="AA17" s="238"/>
      <c r="AB17" s="217"/>
      <c r="AC17" s="238"/>
      <c r="AD17" s="320" t="n">
        <f aca="false">13.5*12+Z17-W17</f>
        <v>162</v>
      </c>
      <c r="AE17" s="320" t="n">
        <f aca="false">7+AA17-'Вывоз мусора'!P17</f>
        <v>7</v>
      </c>
      <c r="AF17" s="320" t="n">
        <f aca="false">AB17+26-Целевые!P17</f>
        <v>26</v>
      </c>
      <c r="AG17" s="321"/>
      <c r="AH17" s="322"/>
      <c r="AI17" s="323" t="n">
        <f aca="false">13.5*12+Z17-W17</f>
        <v>162</v>
      </c>
    </row>
    <row r="18" customFormat="false" ht="11.25" hidden="false" customHeight="true" outlineLevel="0" collapsed="false">
      <c r="A18" s="307" t="n">
        <f aca="false">A17+1</f>
        <v>11</v>
      </c>
      <c r="B18" s="308"/>
      <c r="C18" s="309" t="n">
        <f aca="false">январь!F19</f>
        <v>0</v>
      </c>
      <c r="D18" s="309" t="n">
        <f aca="false">февраль!F19</f>
        <v>0</v>
      </c>
      <c r="E18" s="309" t="n">
        <f aca="false">март!F19</f>
        <v>0</v>
      </c>
      <c r="F18" s="310" t="n">
        <f aca="false">C18+D18+E18</f>
        <v>0</v>
      </c>
      <c r="G18" s="309" t="n">
        <f aca="false">апрель!F19</f>
        <v>0</v>
      </c>
      <c r="H18" s="309" t="n">
        <f aca="false">май!F19</f>
        <v>0</v>
      </c>
      <c r="I18" s="309" t="n">
        <f aca="false">июнь!F19</f>
        <v>0</v>
      </c>
      <c r="J18" s="310" t="n">
        <f aca="false">G18+H18+I18</f>
        <v>0</v>
      </c>
      <c r="K18" s="311" t="n">
        <f aca="false">F18+J18</f>
        <v>0</v>
      </c>
      <c r="L18" s="312" t="n">
        <f aca="false">(F18+J18)/98*100</f>
        <v>0</v>
      </c>
      <c r="M18" s="309" t="n">
        <f aca="false">июль!F19</f>
        <v>0</v>
      </c>
      <c r="N18" s="309" t="n">
        <f aca="false">август!F19</f>
        <v>0</v>
      </c>
      <c r="O18" s="309" t="n">
        <f aca="false">сентябрь!F19</f>
        <v>0</v>
      </c>
      <c r="P18" s="313" t="n">
        <f aca="false">M18+N18+O18</f>
        <v>0</v>
      </c>
      <c r="Q18" s="314" t="n">
        <f aca="false">октябрь!F19</f>
        <v>0</v>
      </c>
      <c r="R18" s="315" t="n">
        <f aca="false">ноябрь!F22</f>
        <v>0</v>
      </c>
      <c r="S18" s="315" t="n">
        <f aca="false">декабрь!F19</f>
        <v>0</v>
      </c>
      <c r="T18" s="316" t="n">
        <f aca="false">Q18+R18+S18</f>
        <v>0</v>
      </c>
      <c r="U18" s="317" t="n">
        <f aca="false">(P18+T18)/98*100</f>
        <v>0</v>
      </c>
      <c r="V18" s="318" t="n">
        <f aca="false">T18+P18+K18</f>
        <v>0</v>
      </c>
      <c r="W18" s="317" t="n">
        <f aca="false">L18+U18</f>
        <v>0</v>
      </c>
      <c r="X18" s="307" t="n">
        <f aca="false">X17+1</f>
        <v>10</v>
      </c>
      <c r="Y18" s="319"/>
      <c r="Z18" s="238"/>
      <c r="AA18" s="238"/>
      <c r="AB18" s="217"/>
      <c r="AC18" s="238"/>
      <c r="AD18" s="320" t="n">
        <f aca="false">13.5*12+Z18-W18</f>
        <v>162</v>
      </c>
      <c r="AE18" s="320" t="n">
        <f aca="false">7+AA18-'Вывоз мусора'!P18</f>
        <v>7</v>
      </c>
      <c r="AF18" s="320" t="n">
        <f aca="false">AB18+26-Целевые!P18</f>
        <v>26</v>
      </c>
      <c r="AG18" s="321"/>
      <c r="AH18" s="322"/>
      <c r="AI18" s="323" t="n">
        <f aca="false">13.5*12+Z18-W18</f>
        <v>162</v>
      </c>
      <c r="AJ18" s="324"/>
    </row>
    <row r="19" customFormat="false" ht="11.45" hidden="false" customHeight="true" outlineLevel="0" collapsed="false">
      <c r="A19" s="307" t="n">
        <f aca="false">A18+1</f>
        <v>12</v>
      </c>
      <c r="B19" s="308"/>
      <c r="C19" s="309" t="n">
        <f aca="false">январь!F20</f>
        <v>0</v>
      </c>
      <c r="D19" s="309" t="n">
        <f aca="false">февраль!F20</f>
        <v>0</v>
      </c>
      <c r="E19" s="309" t="n">
        <f aca="false">март!F20</f>
        <v>0</v>
      </c>
      <c r="F19" s="310" t="n">
        <f aca="false">C19+D19+E19</f>
        <v>0</v>
      </c>
      <c r="G19" s="309" t="n">
        <f aca="false">апрель!F20</f>
        <v>0</v>
      </c>
      <c r="H19" s="309" t="n">
        <f aca="false">май!F20</f>
        <v>0</v>
      </c>
      <c r="I19" s="309" t="n">
        <f aca="false">июнь!F20</f>
        <v>0</v>
      </c>
      <c r="J19" s="310" t="n">
        <f aca="false">G19+H19+I19</f>
        <v>0</v>
      </c>
      <c r="K19" s="311" t="n">
        <f aca="false">F19+J19</f>
        <v>0</v>
      </c>
      <c r="L19" s="312" t="n">
        <f aca="false">(F19+J19)/98*100</f>
        <v>0</v>
      </c>
      <c r="M19" s="309" t="n">
        <f aca="false">июль!F20</f>
        <v>0</v>
      </c>
      <c r="N19" s="309" t="n">
        <f aca="false">август!F20</f>
        <v>0</v>
      </c>
      <c r="O19" s="309" t="n">
        <f aca="false">сентябрь!F20</f>
        <v>0</v>
      </c>
      <c r="P19" s="313" t="n">
        <f aca="false">M19+N19+O19</f>
        <v>0</v>
      </c>
      <c r="Q19" s="314" t="n">
        <f aca="false">октябрь!F20</f>
        <v>0</v>
      </c>
      <c r="R19" s="315" t="n">
        <f aca="false">ноябрь!F23</f>
        <v>0</v>
      </c>
      <c r="S19" s="315" t="n">
        <f aca="false">декабрь!F20</f>
        <v>0</v>
      </c>
      <c r="T19" s="316" t="n">
        <f aca="false">Q19+R19+S19</f>
        <v>0</v>
      </c>
      <c r="U19" s="317" t="n">
        <f aca="false">(P19+T19)/98*100</f>
        <v>0</v>
      </c>
      <c r="V19" s="318" t="n">
        <f aca="false">T19+P19+K19</f>
        <v>0</v>
      </c>
      <c r="W19" s="317" t="n">
        <f aca="false">L19+U19</f>
        <v>0</v>
      </c>
      <c r="X19" s="307" t="n">
        <f aca="false">X18+1</f>
        <v>11</v>
      </c>
      <c r="Y19" s="319"/>
      <c r="Z19" s="238"/>
      <c r="AA19" s="238"/>
      <c r="AB19" s="217"/>
      <c r="AC19" s="238"/>
      <c r="AD19" s="320" t="n">
        <f aca="false">13.5*12+Z19-W19</f>
        <v>162</v>
      </c>
      <c r="AE19" s="320" t="n">
        <f aca="false">7+AA19-'Вывоз мусора'!P19</f>
        <v>7</v>
      </c>
      <c r="AF19" s="320" t="n">
        <f aca="false">AB19+26-Целевые!P19</f>
        <v>26</v>
      </c>
      <c r="AG19" s="321"/>
      <c r="AH19" s="322"/>
      <c r="AI19" s="323" t="n">
        <f aca="false">13.5*12+Z19-W19</f>
        <v>162</v>
      </c>
    </row>
    <row r="20" customFormat="false" ht="11.45" hidden="false" customHeight="true" outlineLevel="0" collapsed="false">
      <c r="A20" s="307" t="n">
        <f aca="false">A19+1</f>
        <v>13</v>
      </c>
      <c r="B20" s="308"/>
      <c r="C20" s="309" t="n">
        <f aca="false">январь!F21</f>
        <v>0</v>
      </c>
      <c r="D20" s="309" t="n">
        <f aca="false">февраль!F21</f>
        <v>0</v>
      </c>
      <c r="E20" s="309" t="n">
        <f aca="false">март!F21</f>
        <v>0</v>
      </c>
      <c r="F20" s="310" t="n">
        <f aca="false">C20+D20+E20</f>
        <v>0</v>
      </c>
      <c r="G20" s="309" t="n">
        <f aca="false">апрель!F21</f>
        <v>0</v>
      </c>
      <c r="H20" s="309" t="n">
        <f aca="false">май!F21</f>
        <v>0</v>
      </c>
      <c r="I20" s="309" t="n">
        <f aca="false">июнь!F21</f>
        <v>0</v>
      </c>
      <c r="J20" s="310" t="n">
        <f aca="false">G20+H20+I20</f>
        <v>0</v>
      </c>
      <c r="K20" s="311" t="n">
        <f aca="false">F20+J20</f>
        <v>0</v>
      </c>
      <c r="L20" s="312" t="n">
        <f aca="false">(F20+J20)/98*100</f>
        <v>0</v>
      </c>
      <c r="M20" s="309" t="n">
        <f aca="false">июль!F21</f>
        <v>0</v>
      </c>
      <c r="N20" s="309" t="n">
        <f aca="false">август!F21</f>
        <v>0</v>
      </c>
      <c r="O20" s="309" t="n">
        <f aca="false">сентябрь!F21</f>
        <v>0</v>
      </c>
      <c r="P20" s="313" t="n">
        <f aca="false">M20+N20+O20</f>
        <v>0</v>
      </c>
      <c r="Q20" s="314" t="n">
        <f aca="false">октябрь!F21</f>
        <v>0</v>
      </c>
      <c r="R20" s="315" t="n">
        <f aca="false">ноябрь!F24</f>
        <v>0</v>
      </c>
      <c r="S20" s="315" t="n">
        <f aca="false">декабрь!F21</f>
        <v>0</v>
      </c>
      <c r="T20" s="316" t="n">
        <f aca="false">Q20+R20+S20</f>
        <v>0</v>
      </c>
      <c r="U20" s="317" t="n">
        <f aca="false">(P20+T20)/98*100</f>
        <v>0</v>
      </c>
      <c r="V20" s="318" t="n">
        <f aca="false">T20+P20+K20</f>
        <v>0</v>
      </c>
      <c r="W20" s="317" t="n">
        <f aca="false">L20+U20</f>
        <v>0</v>
      </c>
      <c r="X20" s="307" t="n">
        <f aca="false">X19+1</f>
        <v>12</v>
      </c>
      <c r="Y20" s="319"/>
      <c r="Z20" s="238"/>
      <c r="AA20" s="238"/>
      <c r="AB20" s="217"/>
      <c r="AC20" s="238"/>
      <c r="AD20" s="320" t="n">
        <f aca="false">13.5*12+Z20-W20</f>
        <v>162</v>
      </c>
      <c r="AE20" s="320" t="n">
        <f aca="false">7+AA20-'Вывоз мусора'!P20</f>
        <v>7</v>
      </c>
      <c r="AF20" s="320" t="n">
        <f aca="false">AB20+26-Целевые!P20</f>
        <v>26</v>
      </c>
      <c r="AG20" s="321"/>
      <c r="AH20" s="322"/>
      <c r="AI20" s="323" t="n">
        <f aca="false">13.5*12+Z20-W20</f>
        <v>162</v>
      </c>
      <c r="AJ20" s="324"/>
    </row>
    <row r="21" customFormat="false" ht="12.75" hidden="false" customHeight="true" outlineLevel="0" collapsed="false">
      <c r="A21" s="307" t="n">
        <f aca="false">A20+1</f>
        <v>14</v>
      </c>
      <c r="B21" s="308"/>
      <c r="C21" s="309" t="n">
        <f aca="false">январь!F22</f>
        <v>0</v>
      </c>
      <c r="D21" s="309" t="n">
        <f aca="false">февраль!F22</f>
        <v>0</v>
      </c>
      <c r="E21" s="309" t="n">
        <f aca="false">март!F22</f>
        <v>0</v>
      </c>
      <c r="F21" s="310" t="n">
        <f aca="false">C21+D21+E21</f>
        <v>0</v>
      </c>
      <c r="G21" s="309" t="n">
        <f aca="false">апрель!F22</f>
        <v>0</v>
      </c>
      <c r="H21" s="309" t="n">
        <f aca="false">май!F22</f>
        <v>0</v>
      </c>
      <c r="I21" s="309" t="n">
        <f aca="false">июнь!F22</f>
        <v>0</v>
      </c>
      <c r="J21" s="310" t="n">
        <f aca="false">G21+H21+I21</f>
        <v>0</v>
      </c>
      <c r="K21" s="311" t="n">
        <f aca="false">F21+J21</f>
        <v>0</v>
      </c>
      <c r="L21" s="312" t="n">
        <f aca="false">(F21+J21)/98*100</f>
        <v>0</v>
      </c>
      <c r="M21" s="309" t="n">
        <f aca="false">июль!F22</f>
        <v>0</v>
      </c>
      <c r="N21" s="309" t="n">
        <f aca="false">август!F22</f>
        <v>0</v>
      </c>
      <c r="O21" s="309" t="n">
        <f aca="false">сентябрь!F22</f>
        <v>0</v>
      </c>
      <c r="P21" s="313" t="n">
        <f aca="false">M21+N21+O21</f>
        <v>0</v>
      </c>
      <c r="Q21" s="314" t="n">
        <f aca="false">октябрь!F22</f>
        <v>0</v>
      </c>
      <c r="R21" s="315" t="n">
        <f aca="false">ноябрь!F25</f>
        <v>0</v>
      </c>
      <c r="S21" s="315" t="n">
        <f aca="false">декабрь!F22</f>
        <v>0</v>
      </c>
      <c r="T21" s="316" t="n">
        <f aca="false">Q21+R21+S21</f>
        <v>0</v>
      </c>
      <c r="U21" s="317" t="n">
        <f aca="false">(P21+T21)/98*100</f>
        <v>0</v>
      </c>
      <c r="V21" s="318" t="n">
        <f aca="false">T21+P21+K21</f>
        <v>0</v>
      </c>
      <c r="W21" s="317" t="n">
        <f aca="false">L21+U21</f>
        <v>0</v>
      </c>
      <c r="X21" s="307" t="n">
        <f aca="false">X20+1</f>
        <v>13</v>
      </c>
      <c r="Y21" s="319"/>
      <c r="Z21" s="238"/>
      <c r="AA21" s="238"/>
      <c r="AB21" s="217"/>
      <c r="AC21" s="238"/>
      <c r="AD21" s="320" t="n">
        <f aca="false">13.5*12+Z21-W21</f>
        <v>162</v>
      </c>
      <c r="AE21" s="320" t="n">
        <f aca="false">7+AA21-'Вывоз мусора'!P21</f>
        <v>7</v>
      </c>
      <c r="AF21" s="320" t="n">
        <f aca="false">AB21+26-Целевые!P21</f>
        <v>26</v>
      </c>
      <c r="AG21" s="321"/>
      <c r="AH21" s="322"/>
      <c r="AI21" s="323" t="n">
        <f aca="false">13.5*12+Z21-W21</f>
        <v>162</v>
      </c>
      <c r="AJ21" s="324"/>
    </row>
    <row r="22" customFormat="false" ht="11.25" hidden="false" customHeight="true" outlineLevel="0" collapsed="false">
      <c r="A22" s="307" t="n">
        <f aca="false">A21+1</f>
        <v>15</v>
      </c>
      <c r="B22" s="308"/>
      <c r="C22" s="309" t="n">
        <f aca="false">январь!F23</f>
        <v>0</v>
      </c>
      <c r="D22" s="309" t="n">
        <f aca="false">февраль!F23</f>
        <v>0</v>
      </c>
      <c r="E22" s="309" t="n">
        <f aca="false">март!F23</f>
        <v>0</v>
      </c>
      <c r="F22" s="310" t="n">
        <f aca="false">C22+D22+E22</f>
        <v>0</v>
      </c>
      <c r="G22" s="309" t="n">
        <f aca="false">апрель!F23</f>
        <v>0</v>
      </c>
      <c r="H22" s="309" t="n">
        <f aca="false">май!F23</f>
        <v>0</v>
      </c>
      <c r="I22" s="309" t="n">
        <f aca="false">июнь!F23</f>
        <v>0</v>
      </c>
      <c r="J22" s="310" t="n">
        <f aca="false">G22+H22+I22</f>
        <v>0</v>
      </c>
      <c r="K22" s="311" t="n">
        <f aca="false">F22+J22</f>
        <v>0</v>
      </c>
      <c r="L22" s="312" t="n">
        <f aca="false">(F22+J22)/98*100</f>
        <v>0</v>
      </c>
      <c r="M22" s="309" t="n">
        <f aca="false">июль!F23</f>
        <v>0</v>
      </c>
      <c r="N22" s="309" t="n">
        <f aca="false">август!F23</f>
        <v>0</v>
      </c>
      <c r="O22" s="309" t="n">
        <f aca="false">сентябрь!F23</f>
        <v>0</v>
      </c>
      <c r="P22" s="313" t="n">
        <f aca="false">M22+N22+O22</f>
        <v>0</v>
      </c>
      <c r="Q22" s="314" t="n">
        <f aca="false">октябрь!F23</f>
        <v>0</v>
      </c>
      <c r="R22" s="315" t="n">
        <f aca="false">ноябрь!F26</f>
        <v>0</v>
      </c>
      <c r="S22" s="315" t="n">
        <f aca="false">декабрь!F23</f>
        <v>0</v>
      </c>
      <c r="T22" s="316" t="n">
        <f aca="false">Q22+R22+S22</f>
        <v>0</v>
      </c>
      <c r="U22" s="317" t="n">
        <f aca="false">(P22+T22)/98*100</f>
        <v>0</v>
      </c>
      <c r="V22" s="318" t="n">
        <f aca="false">T22+P22+K22</f>
        <v>0</v>
      </c>
      <c r="W22" s="317" t="n">
        <f aca="false">L22+U22</f>
        <v>0</v>
      </c>
      <c r="X22" s="307" t="n">
        <f aca="false">X21+1</f>
        <v>14</v>
      </c>
      <c r="Y22" s="319"/>
      <c r="Z22" s="238"/>
      <c r="AA22" s="238"/>
      <c r="AB22" s="217"/>
      <c r="AC22" s="238"/>
      <c r="AD22" s="320" t="n">
        <f aca="false">13.5*12+Z22-W22</f>
        <v>162</v>
      </c>
      <c r="AE22" s="320" t="n">
        <f aca="false">7+AA22-'Вывоз мусора'!P22</f>
        <v>7</v>
      </c>
      <c r="AF22" s="320" t="n">
        <f aca="false">AB22+26-Целевые!P22</f>
        <v>26</v>
      </c>
      <c r="AG22" s="321"/>
      <c r="AH22" s="322"/>
      <c r="AI22" s="323" t="n">
        <f aca="false">13.5*12+Z22-W22</f>
        <v>162</v>
      </c>
      <c r="AJ22" s="324"/>
    </row>
    <row r="23" customFormat="false" ht="15.75" hidden="false" customHeight="true" outlineLevel="0" collapsed="false">
      <c r="A23" s="307" t="n">
        <f aca="false">A22+1</f>
        <v>16</v>
      </c>
      <c r="B23" s="308"/>
      <c r="C23" s="309" t="n">
        <f aca="false">январь!F24</f>
        <v>0</v>
      </c>
      <c r="D23" s="309" t="n">
        <f aca="false">февраль!F24</f>
        <v>0</v>
      </c>
      <c r="E23" s="309" t="n">
        <f aca="false">март!F24</f>
        <v>0</v>
      </c>
      <c r="F23" s="310" t="n">
        <f aca="false">C23+D23+E23</f>
        <v>0</v>
      </c>
      <c r="G23" s="309" t="n">
        <f aca="false">апрель!F24</f>
        <v>0</v>
      </c>
      <c r="H23" s="309" t="n">
        <f aca="false">май!F24</f>
        <v>0</v>
      </c>
      <c r="I23" s="309" t="n">
        <f aca="false">июнь!F24</f>
        <v>0</v>
      </c>
      <c r="J23" s="310" t="n">
        <f aca="false">G23+H23+I23</f>
        <v>0</v>
      </c>
      <c r="K23" s="311" t="n">
        <f aca="false">F23+J23</f>
        <v>0</v>
      </c>
      <c r="L23" s="312" t="n">
        <f aca="false">(F23+J23)/98*100</f>
        <v>0</v>
      </c>
      <c r="M23" s="309" t="n">
        <f aca="false">июль!F24</f>
        <v>0</v>
      </c>
      <c r="N23" s="309" t="n">
        <f aca="false">август!F24</f>
        <v>0</v>
      </c>
      <c r="O23" s="309" t="n">
        <f aca="false">сентябрь!F24</f>
        <v>25.97</v>
      </c>
      <c r="P23" s="313" t="n">
        <f aca="false">M23+N23+O23</f>
        <v>25.97</v>
      </c>
      <c r="Q23" s="314" t="n">
        <f aca="false">октябрь!F24</f>
        <v>0</v>
      </c>
      <c r="R23" s="315" t="n">
        <f aca="false">ноябрь!F27</f>
        <v>0</v>
      </c>
      <c r="S23" s="315" t="n">
        <f aca="false">декабрь!F24</f>
        <v>0</v>
      </c>
      <c r="T23" s="316" t="n">
        <f aca="false">Q23+R23+S23</f>
        <v>0</v>
      </c>
      <c r="U23" s="317" t="n">
        <f aca="false">(P23+T23)/98*100</f>
        <v>26.5</v>
      </c>
      <c r="V23" s="318" t="n">
        <f aca="false">T23+P23+K23</f>
        <v>25.97</v>
      </c>
      <c r="W23" s="317" t="n">
        <f aca="false">L23+U23</f>
        <v>26.5</v>
      </c>
      <c r="X23" s="307" t="n">
        <f aca="false">X22+1</f>
        <v>15</v>
      </c>
      <c r="Y23" s="319"/>
      <c r="Z23" s="238"/>
      <c r="AA23" s="238"/>
      <c r="AB23" s="217"/>
      <c r="AC23" s="238"/>
      <c r="AD23" s="320" t="n">
        <f aca="false">13.5*12+Z23-W23</f>
        <v>135.5</v>
      </c>
      <c r="AE23" s="320" t="n">
        <f aca="false">7+AA23-'Вывоз мусора'!P23</f>
        <v>7</v>
      </c>
      <c r="AF23" s="320" t="n">
        <f aca="false">AB23+26-Целевые!P23</f>
        <v>26</v>
      </c>
      <c r="AG23" s="321"/>
      <c r="AH23" s="322"/>
      <c r="AI23" s="323" t="n">
        <f aca="false">13.5*12+Z23-W23</f>
        <v>135.5</v>
      </c>
      <c r="AJ23" s="324"/>
    </row>
    <row r="24" customFormat="false" ht="11.25" hidden="false" customHeight="true" outlineLevel="0" collapsed="false">
      <c r="A24" s="307" t="n">
        <f aca="false">A23+1</f>
        <v>17</v>
      </c>
      <c r="B24" s="308"/>
      <c r="C24" s="309" t="n">
        <f aca="false">январь!F25</f>
        <v>0</v>
      </c>
      <c r="D24" s="309" t="n">
        <f aca="false">февраль!F25</f>
        <v>0</v>
      </c>
      <c r="E24" s="309" t="n">
        <f aca="false">март!F25</f>
        <v>0</v>
      </c>
      <c r="F24" s="310" t="n">
        <f aca="false">C24+D24+E24</f>
        <v>0</v>
      </c>
      <c r="G24" s="309" t="n">
        <f aca="false">апрель!F25</f>
        <v>0</v>
      </c>
      <c r="H24" s="309" t="n">
        <f aca="false">май!F25</f>
        <v>0</v>
      </c>
      <c r="I24" s="309" t="n">
        <f aca="false">июнь!F25</f>
        <v>0</v>
      </c>
      <c r="J24" s="310" t="n">
        <f aca="false">G24+H24+I24</f>
        <v>0</v>
      </c>
      <c r="K24" s="311" t="n">
        <f aca="false">F24+J24</f>
        <v>0</v>
      </c>
      <c r="L24" s="312" t="n">
        <f aca="false">(F24+J24)/98*100</f>
        <v>0</v>
      </c>
      <c r="M24" s="309" t="n">
        <f aca="false">июль!F25</f>
        <v>0</v>
      </c>
      <c r="N24" s="309" t="n">
        <f aca="false">август!F25</f>
        <v>0</v>
      </c>
      <c r="O24" s="309" t="n">
        <f aca="false">сентябрь!F25</f>
        <v>0</v>
      </c>
      <c r="P24" s="313" t="n">
        <f aca="false">M24+N24+O24</f>
        <v>0</v>
      </c>
      <c r="Q24" s="314" t="n">
        <f aca="false">октябрь!F25</f>
        <v>0</v>
      </c>
      <c r="R24" s="315" t="n">
        <f aca="false">ноябрь!F28</f>
        <v>0</v>
      </c>
      <c r="S24" s="315" t="n">
        <f aca="false">декабрь!F25</f>
        <v>0</v>
      </c>
      <c r="T24" s="316" t="n">
        <f aca="false">Q24+R24+S24</f>
        <v>0</v>
      </c>
      <c r="U24" s="317" t="n">
        <f aca="false">(P24+T24)/98*100</f>
        <v>0</v>
      </c>
      <c r="V24" s="318" t="n">
        <f aca="false">T24+P24+K24</f>
        <v>0</v>
      </c>
      <c r="W24" s="317" t="n">
        <f aca="false">L24+U24</f>
        <v>0</v>
      </c>
      <c r="X24" s="307" t="n">
        <f aca="false">X23+1</f>
        <v>16</v>
      </c>
      <c r="Y24" s="319"/>
      <c r="Z24" s="238"/>
      <c r="AA24" s="238"/>
      <c r="AB24" s="217"/>
      <c r="AC24" s="238"/>
      <c r="AD24" s="320" t="n">
        <f aca="false">13.5*12+Z24-W24</f>
        <v>162</v>
      </c>
      <c r="AE24" s="320" t="n">
        <f aca="false">7+AA24-'Вывоз мусора'!P24</f>
        <v>7</v>
      </c>
      <c r="AF24" s="320" t="n">
        <f aca="false">AB24+26-Целевые!P24</f>
        <v>26</v>
      </c>
      <c r="AG24" s="321"/>
      <c r="AH24" s="322"/>
      <c r="AI24" s="323" t="n">
        <f aca="false">13.5*12+Z24-W24</f>
        <v>162</v>
      </c>
    </row>
    <row r="25" customFormat="false" ht="13.5" hidden="false" customHeight="true" outlineLevel="0" collapsed="false">
      <c r="A25" s="307" t="n">
        <f aca="false">A24+1</f>
        <v>18</v>
      </c>
      <c r="B25" s="308"/>
      <c r="C25" s="309" t="n">
        <f aca="false">январь!F26</f>
        <v>0</v>
      </c>
      <c r="D25" s="309" t="n">
        <f aca="false">февраль!F26</f>
        <v>0</v>
      </c>
      <c r="E25" s="309" t="n">
        <f aca="false">март!F26</f>
        <v>0</v>
      </c>
      <c r="F25" s="310" t="n">
        <f aca="false">C25+D25+E25</f>
        <v>0</v>
      </c>
      <c r="G25" s="309" t="n">
        <f aca="false">апрель!F26</f>
        <v>0</v>
      </c>
      <c r="H25" s="309" t="n">
        <f aca="false">май!F26</f>
        <v>0</v>
      </c>
      <c r="I25" s="309" t="n">
        <f aca="false">июнь!F26</f>
        <v>0</v>
      </c>
      <c r="J25" s="310" t="n">
        <f aca="false">G25+H25+I25</f>
        <v>0</v>
      </c>
      <c r="K25" s="311" t="n">
        <f aca="false">F25+J25</f>
        <v>0</v>
      </c>
      <c r="L25" s="312" t="n">
        <f aca="false">(F25+J25)/98*100</f>
        <v>0</v>
      </c>
      <c r="M25" s="309" t="n">
        <f aca="false">июль!F26</f>
        <v>0</v>
      </c>
      <c r="N25" s="309" t="n">
        <f aca="false">август!F26</f>
        <v>0</v>
      </c>
      <c r="O25" s="309" t="n">
        <f aca="false">сентябрь!F26</f>
        <v>0</v>
      </c>
      <c r="P25" s="313" t="n">
        <f aca="false">M25+N25+O25</f>
        <v>0</v>
      </c>
      <c r="Q25" s="314" t="n">
        <f aca="false">октябрь!F26</f>
        <v>0</v>
      </c>
      <c r="R25" s="315" t="n">
        <f aca="false">ноябрь!F29</f>
        <v>0</v>
      </c>
      <c r="S25" s="315" t="n">
        <f aca="false">декабрь!F26</f>
        <v>0</v>
      </c>
      <c r="T25" s="316" t="n">
        <f aca="false">Q25+R25+S25</f>
        <v>0</v>
      </c>
      <c r="U25" s="317" t="n">
        <f aca="false">(P25+T25)/98*100</f>
        <v>0</v>
      </c>
      <c r="V25" s="318" t="n">
        <f aca="false">T25+P25+K25</f>
        <v>0</v>
      </c>
      <c r="W25" s="317" t="n">
        <f aca="false">L25+U25</f>
        <v>0</v>
      </c>
      <c r="X25" s="307" t="n">
        <f aca="false">X24+1</f>
        <v>17</v>
      </c>
      <c r="Y25" s="319"/>
      <c r="Z25" s="238"/>
      <c r="AA25" s="238"/>
      <c r="AB25" s="217"/>
      <c r="AC25" s="238"/>
      <c r="AD25" s="320" t="n">
        <f aca="false">13.5*12+Z25-W25</f>
        <v>162</v>
      </c>
      <c r="AE25" s="320" t="n">
        <f aca="false">7+AA25-'Вывоз мусора'!P25</f>
        <v>7</v>
      </c>
      <c r="AF25" s="320" t="n">
        <f aca="false">AB25+26-Целевые!P25</f>
        <v>26</v>
      </c>
      <c r="AG25" s="321"/>
      <c r="AH25" s="322"/>
      <c r="AI25" s="323" t="n">
        <f aca="false">13.5*12+Z25-W25</f>
        <v>162</v>
      </c>
      <c r="AJ25" s="324"/>
    </row>
    <row r="26" customFormat="false" ht="11.25" hidden="false" customHeight="true" outlineLevel="0" collapsed="false">
      <c r="A26" s="307" t="n">
        <f aca="false">A25+1</f>
        <v>19</v>
      </c>
      <c r="B26" s="308"/>
      <c r="C26" s="309" t="n">
        <f aca="false">январь!F27</f>
        <v>0</v>
      </c>
      <c r="D26" s="309" t="n">
        <f aca="false">февраль!F27</f>
        <v>0</v>
      </c>
      <c r="E26" s="309" t="n">
        <f aca="false">март!F27</f>
        <v>0</v>
      </c>
      <c r="F26" s="310" t="n">
        <f aca="false">C26+D26+E26</f>
        <v>0</v>
      </c>
      <c r="G26" s="309" t="n">
        <f aca="false">апрель!F27</f>
        <v>0</v>
      </c>
      <c r="H26" s="309" t="n">
        <f aca="false">май!F27</f>
        <v>0</v>
      </c>
      <c r="I26" s="309" t="n">
        <f aca="false">июнь!F27</f>
        <v>0</v>
      </c>
      <c r="J26" s="310" t="n">
        <f aca="false">G26+H26+I26</f>
        <v>0</v>
      </c>
      <c r="K26" s="311" t="n">
        <f aca="false">F26+J26</f>
        <v>0</v>
      </c>
      <c r="L26" s="312" t="n">
        <f aca="false">(F26+J26)/98*100</f>
        <v>0</v>
      </c>
      <c r="M26" s="309" t="n">
        <f aca="false">июль!F27</f>
        <v>0</v>
      </c>
      <c r="N26" s="309" t="n">
        <f aca="false">август!F27</f>
        <v>0</v>
      </c>
      <c r="O26" s="309" t="n">
        <f aca="false">сентябрь!F27</f>
        <v>0</v>
      </c>
      <c r="P26" s="313" t="n">
        <f aca="false">M26+N26+O26</f>
        <v>0</v>
      </c>
      <c r="Q26" s="314" t="n">
        <f aca="false">октябрь!F27</f>
        <v>0</v>
      </c>
      <c r="R26" s="315" t="n">
        <f aca="false">ноябрь!F30</f>
        <v>0</v>
      </c>
      <c r="S26" s="315" t="n">
        <f aca="false">декабрь!F27</f>
        <v>0</v>
      </c>
      <c r="T26" s="316" t="n">
        <f aca="false">Q26+R26+S26</f>
        <v>0</v>
      </c>
      <c r="U26" s="317" t="n">
        <f aca="false">(P26+T26)/98*100</f>
        <v>0</v>
      </c>
      <c r="V26" s="318" t="n">
        <f aca="false">T26+P26+K26</f>
        <v>0</v>
      </c>
      <c r="W26" s="317" t="n">
        <f aca="false">L26+U26</f>
        <v>0</v>
      </c>
      <c r="X26" s="307" t="n">
        <f aca="false">X25+1</f>
        <v>18</v>
      </c>
      <c r="Y26" s="319"/>
      <c r="Z26" s="238"/>
      <c r="AA26" s="238"/>
      <c r="AB26" s="217"/>
      <c r="AC26" s="238"/>
      <c r="AD26" s="320" t="n">
        <f aca="false">13.5*12+Z26-W26</f>
        <v>162</v>
      </c>
      <c r="AE26" s="320" t="n">
        <f aca="false">7+AA26-'Вывоз мусора'!P26</f>
        <v>7</v>
      </c>
      <c r="AF26" s="320" t="n">
        <f aca="false">AB26+26-Целевые!P26</f>
        <v>26</v>
      </c>
      <c r="AG26" s="321"/>
      <c r="AH26" s="322"/>
      <c r="AI26" s="323" t="n">
        <f aca="false">13.5*12+Z26-W26</f>
        <v>162</v>
      </c>
      <c r="AJ26" s="324"/>
    </row>
    <row r="27" customFormat="false" ht="13.5" hidden="false" customHeight="true" outlineLevel="0" collapsed="false">
      <c r="A27" s="307" t="n">
        <f aca="false">A26+1</f>
        <v>20</v>
      </c>
      <c r="B27" s="308"/>
      <c r="C27" s="309" t="n">
        <f aca="false">январь!F28</f>
        <v>0</v>
      </c>
      <c r="D27" s="309" t="n">
        <f aca="false">февраль!F28</f>
        <v>0</v>
      </c>
      <c r="E27" s="309" t="n">
        <f aca="false">март!F28</f>
        <v>0</v>
      </c>
      <c r="F27" s="310" t="n">
        <f aca="false">C27+D27+E27</f>
        <v>0</v>
      </c>
      <c r="G27" s="309" t="n">
        <f aca="false">апрель!F28</f>
        <v>0</v>
      </c>
      <c r="H27" s="309" t="n">
        <f aca="false">май!F28</f>
        <v>0</v>
      </c>
      <c r="I27" s="309" t="n">
        <f aca="false">июнь!F28</f>
        <v>0</v>
      </c>
      <c r="J27" s="310" t="n">
        <f aca="false">G27+H27+I27</f>
        <v>0</v>
      </c>
      <c r="K27" s="311" t="n">
        <f aca="false">F27+J27</f>
        <v>0</v>
      </c>
      <c r="L27" s="312" t="n">
        <f aca="false">(F27+J27)/98*100</f>
        <v>0</v>
      </c>
      <c r="M27" s="309" t="n">
        <f aca="false">июль!F28</f>
        <v>0</v>
      </c>
      <c r="N27" s="309" t="n">
        <f aca="false">август!F28</f>
        <v>0</v>
      </c>
      <c r="O27" s="309" t="n">
        <f aca="false">сентябрь!F28</f>
        <v>0</v>
      </c>
      <c r="P27" s="313" t="n">
        <f aca="false">M27+N27+O27</f>
        <v>0</v>
      </c>
      <c r="Q27" s="314" t="n">
        <f aca="false">октябрь!F28</f>
        <v>0</v>
      </c>
      <c r="R27" s="315" t="n">
        <f aca="false">ноябрь!F31</f>
        <v>0</v>
      </c>
      <c r="S27" s="315" t="n">
        <f aca="false">декабрь!F28</f>
        <v>0</v>
      </c>
      <c r="T27" s="316" t="n">
        <f aca="false">Q27+R27+S27</f>
        <v>0</v>
      </c>
      <c r="U27" s="317" t="n">
        <f aca="false">(P27+T27)/98*100</f>
        <v>0</v>
      </c>
      <c r="V27" s="318" t="n">
        <f aca="false">T27+P27+K27</f>
        <v>0</v>
      </c>
      <c r="W27" s="317" t="n">
        <f aca="false">L27+U27</f>
        <v>0</v>
      </c>
      <c r="X27" s="307" t="n">
        <f aca="false">X26+1</f>
        <v>19</v>
      </c>
      <c r="Y27" s="319"/>
      <c r="Z27" s="238"/>
      <c r="AA27" s="238"/>
      <c r="AB27" s="217"/>
      <c r="AC27" s="238"/>
      <c r="AD27" s="320" t="n">
        <f aca="false">13.5*12+Z27-W27</f>
        <v>162</v>
      </c>
      <c r="AE27" s="320" t="n">
        <f aca="false">7+AA27-'Вывоз мусора'!P27</f>
        <v>7</v>
      </c>
      <c r="AF27" s="320" t="n">
        <f aca="false">AB27+26-Целевые!P27</f>
        <v>26</v>
      </c>
      <c r="AG27" s="321"/>
      <c r="AH27" s="322"/>
      <c r="AI27" s="323" t="n">
        <f aca="false">13.5*12+Z27-W27</f>
        <v>162</v>
      </c>
    </row>
    <row r="28" customFormat="false" ht="12" hidden="false" customHeight="true" outlineLevel="0" collapsed="false">
      <c r="A28" s="307" t="n">
        <f aca="false">A27+1</f>
        <v>21</v>
      </c>
      <c r="B28" s="308"/>
      <c r="C28" s="309" t="n">
        <f aca="false">январь!F29</f>
        <v>0</v>
      </c>
      <c r="D28" s="309" t="n">
        <f aca="false">февраль!F29</f>
        <v>0</v>
      </c>
      <c r="E28" s="309" t="n">
        <f aca="false">март!F29</f>
        <v>0</v>
      </c>
      <c r="F28" s="310" t="n">
        <f aca="false">C28+D28+E28</f>
        <v>0</v>
      </c>
      <c r="G28" s="309" t="n">
        <f aca="false">апрель!F29</f>
        <v>0</v>
      </c>
      <c r="H28" s="309" t="n">
        <f aca="false">май!F29</f>
        <v>0</v>
      </c>
      <c r="I28" s="309" t="n">
        <f aca="false">июнь!F29</f>
        <v>0</v>
      </c>
      <c r="J28" s="310" t="n">
        <f aca="false">G28+H28+I28</f>
        <v>0</v>
      </c>
      <c r="K28" s="311" t="n">
        <f aca="false">F28+J28</f>
        <v>0</v>
      </c>
      <c r="L28" s="312" t="n">
        <f aca="false">(F28+J28)/98*100</f>
        <v>0</v>
      </c>
      <c r="M28" s="309" t="n">
        <f aca="false">июль!F29</f>
        <v>0</v>
      </c>
      <c r="N28" s="309" t="n">
        <f aca="false">август!F29</f>
        <v>0</v>
      </c>
      <c r="O28" s="309" t="n">
        <f aca="false">сентябрь!F29</f>
        <v>0</v>
      </c>
      <c r="P28" s="313" t="n">
        <f aca="false">M28+N28+O28</f>
        <v>0</v>
      </c>
      <c r="Q28" s="314" t="n">
        <f aca="false">октябрь!F29</f>
        <v>0</v>
      </c>
      <c r="R28" s="315" t="n">
        <f aca="false">ноябрь!F32</f>
        <v>0</v>
      </c>
      <c r="S28" s="315" t="n">
        <f aca="false">декабрь!F29</f>
        <v>0</v>
      </c>
      <c r="T28" s="316" t="n">
        <f aca="false">Q28+R28+S28</f>
        <v>0</v>
      </c>
      <c r="U28" s="317" t="n">
        <f aca="false">(P28+T28)/98*100</f>
        <v>0</v>
      </c>
      <c r="V28" s="318" t="n">
        <f aca="false">T28+P28+K28</f>
        <v>0</v>
      </c>
      <c r="W28" s="317" t="n">
        <f aca="false">L28+U28</f>
        <v>0</v>
      </c>
      <c r="X28" s="325" t="n">
        <f aca="false">X27+1</f>
        <v>20</v>
      </c>
      <c r="Y28" s="326"/>
      <c r="Z28" s="238"/>
      <c r="AA28" s="238"/>
      <c r="AB28" s="217"/>
      <c r="AC28" s="238"/>
      <c r="AD28" s="320" t="n">
        <f aca="false">13.5*12+Z28-W28</f>
        <v>162</v>
      </c>
      <c r="AE28" s="320" t="n">
        <f aca="false">7+AA28-'Вывоз мусора'!P28</f>
        <v>7</v>
      </c>
      <c r="AF28" s="320" t="n">
        <f aca="false">AB28+26-Целевые!P28</f>
        <v>26</v>
      </c>
      <c r="AG28" s="321"/>
      <c r="AH28" s="322"/>
      <c r="AI28" s="323" t="n">
        <f aca="false">13.5*12+Z28-W28</f>
        <v>162</v>
      </c>
      <c r="AJ28" s="324"/>
    </row>
    <row r="29" customFormat="false" ht="12.6" hidden="false" customHeight="true" outlineLevel="0" collapsed="false">
      <c r="A29" s="307" t="n">
        <f aca="false">A28+1</f>
        <v>22</v>
      </c>
      <c r="B29" s="308"/>
      <c r="C29" s="309" t="n">
        <f aca="false">январь!F30</f>
        <v>0</v>
      </c>
      <c r="D29" s="309" t="n">
        <f aca="false">февраль!F30</f>
        <v>0</v>
      </c>
      <c r="E29" s="309" t="n">
        <f aca="false">март!F30</f>
        <v>14.21</v>
      </c>
      <c r="F29" s="310" t="n">
        <f aca="false">C29+D29+E29</f>
        <v>14.21</v>
      </c>
      <c r="G29" s="309" t="n">
        <f aca="false">апрель!F30</f>
        <v>0</v>
      </c>
      <c r="H29" s="309" t="n">
        <f aca="false">май!F30</f>
        <v>0</v>
      </c>
      <c r="I29" s="309" t="n">
        <f aca="false">июнь!F30</f>
        <v>0</v>
      </c>
      <c r="J29" s="310" t="n">
        <f aca="false">G29+H29+I29</f>
        <v>0</v>
      </c>
      <c r="K29" s="311" t="n">
        <f aca="false">F29+J29</f>
        <v>14.21</v>
      </c>
      <c r="L29" s="312" t="n">
        <f aca="false">(F29+J29)/98*100</f>
        <v>14.5</v>
      </c>
      <c r="M29" s="309" t="n">
        <f aca="false">июль!F30</f>
        <v>0</v>
      </c>
      <c r="N29" s="309" t="n">
        <f aca="false">август!F30</f>
        <v>0</v>
      </c>
      <c r="O29" s="309" t="n">
        <f aca="false">сентябрь!F30</f>
        <v>0</v>
      </c>
      <c r="P29" s="313" t="n">
        <f aca="false">M29+N29+O29</f>
        <v>0</v>
      </c>
      <c r="Q29" s="314" t="n">
        <f aca="false">октябрь!F30</f>
        <v>26.46</v>
      </c>
      <c r="R29" s="315" t="n">
        <f aca="false">ноябрь!F33</f>
        <v>0</v>
      </c>
      <c r="S29" s="315" t="n">
        <f aca="false">декабрь!F30</f>
        <v>0</v>
      </c>
      <c r="T29" s="316" t="n">
        <f aca="false">Q29+R29+S29</f>
        <v>26.46</v>
      </c>
      <c r="U29" s="317" t="n">
        <f aca="false">(P29+T29)/98*100</f>
        <v>27</v>
      </c>
      <c r="V29" s="318" t="n">
        <f aca="false">T29+P29+K29</f>
        <v>40.67</v>
      </c>
      <c r="W29" s="317" t="n">
        <f aca="false">L29+U29</f>
        <v>41.5</v>
      </c>
      <c r="X29" s="325" t="n">
        <f aca="false">X28+1</f>
        <v>21</v>
      </c>
      <c r="Y29" s="326"/>
      <c r="Z29" s="238"/>
      <c r="AA29" s="238"/>
      <c r="AB29" s="217"/>
      <c r="AC29" s="238"/>
      <c r="AD29" s="320" t="n">
        <f aca="false">13.5*12+Z29-W29</f>
        <v>120.5</v>
      </c>
      <c r="AE29" s="320" t="n">
        <f aca="false">7+AA29-'Вывоз мусора'!P29</f>
        <v>7</v>
      </c>
      <c r="AF29" s="320" t="n">
        <f aca="false">AB29+26-Целевые!P29</f>
        <v>26</v>
      </c>
      <c r="AG29" s="321"/>
      <c r="AH29" s="322"/>
      <c r="AI29" s="323" t="n">
        <f aca="false">13.5*12+Z29-W29</f>
        <v>120.5</v>
      </c>
      <c r="AJ29" s="324"/>
    </row>
    <row r="30" customFormat="false" ht="11.25" hidden="false" customHeight="true" outlineLevel="0" collapsed="false">
      <c r="A30" s="307" t="n">
        <f aca="false">A29+1</f>
        <v>23</v>
      </c>
      <c r="B30" s="308"/>
      <c r="C30" s="309" t="n">
        <f aca="false">январь!F31</f>
        <v>0</v>
      </c>
      <c r="D30" s="309" t="n">
        <f aca="false">февраль!F31</f>
        <v>0</v>
      </c>
      <c r="E30" s="309" t="n">
        <f aca="false">март!F31</f>
        <v>14.21</v>
      </c>
      <c r="F30" s="310" t="n">
        <f aca="false">C30+D30+E30</f>
        <v>14.21</v>
      </c>
      <c r="G30" s="309" t="n">
        <f aca="false">апрель!F31</f>
        <v>0</v>
      </c>
      <c r="H30" s="309" t="n">
        <f aca="false">май!F31</f>
        <v>0</v>
      </c>
      <c r="I30" s="309" t="n">
        <f aca="false">июнь!F31</f>
        <v>0</v>
      </c>
      <c r="J30" s="310" t="n">
        <f aca="false">G30+H30+I30</f>
        <v>0</v>
      </c>
      <c r="K30" s="311" t="n">
        <f aca="false">F30+J30</f>
        <v>14.21</v>
      </c>
      <c r="L30" s="312" t="n">
        <f aca="false">(F30+J30)/98*100</f>
        <v>14.5</v>
      </c>
      <c r="M30" s="309" t="n">
        <f aca="false">июль!F31</f>
        <v>0</v>
      </c>
      <c r="N30" s="309" t="n">
        <f aca="false">август!F31</f>
        <v>0</v>
      </c>
      <c r="O30" s="309" t="n">
        <f aca="false">сентябрь!F31</f>
        <v>0</v>
      </c>
      <c r="P30" s="313" t="n">
        <f aca="false">M30+N30+O30</f>
        <v>0</v>
      </c>
      <c r="Q30" s="314" t="n">
        <f aca="false">октябрь!F31</f>
        <v>26.46</v>
      </c>
      <c r="R30" s="315" t="n">
        <f aca="false">ноябрь!F34</f>
        <v>0</v>
      </c>
      <c r="S30" s="315" t="n">
        <f aca="false">декабрь!F31</f>
        <v>0</v>
      </c>
      <c r="T30" s="316" t="n">
        <f aca="false">Q30+R30+S30</f>
        <v>26.46</v>
      </c>
      <c r="U30" s="317" t="n">
        <f aca="false">(P30+T30)/98*100</f>
        <v>27</v>
      </c>
      <c r="V30" s="318" t="n">
        <f aca="false">T30+P30+K30</f>
        <v>40.67</v>
      </c>
      <c r="W30" s="317" t="n">
        <f aca="false">L30+U30</f>
        <v>41.5</v>
      </c>
      <c r="X30" s="325" t="n">
        <f aca="false">X29+1</f>
        <v>22</v>
      </c>
      <c r="Y30" s="326"/>
      <c r="Z30" s="238"/>
      <c r="AA30" s="238"/>
      <c r="AB30" s="217"/>
      <c r="AC30" s="238"/>
      <c r="AD30" s="320" t="n">
        <f aca="false">13.5*12+Z30-W30</f>
        <v>120.5</v>
      </c>
      <c r="AE30" s="320" t="n">
        <f aca="false">7+AA30-'Вывоз мусора'!P30</f>
        <v>7</v>
      </c>
      <c r="AF30" s="320" t="n">
        <f aca="false">AB30+26-Целевые!P30</f>
        <v>26</v>
      </c>
      <c r="AG30" s="321"/>
      <c r="AH30" s="322"/>
      <c r="AI30" s="323" t="n">
        <f aca="false">13.5*12+Z30-W30</f>
        <v>120.5</v>
      </c>
      <c r="AJ30" s="324"/>
    </row>
    <row r="31" customFormat="false" ht="12.75" hidden="false" customHeight="true" outlineLevel="0" collapsed="false">
      <c r="A31" s="307" t="n">
        <f aca="false">A30+1</f>
        <v>24</v>
      </c>
      <c r="B31" s="308"/>
      <c r="C31" s="309" t="n">
        <f aca="false">январь!F32</f>
        <v>0</v>
      </c>
      <c r="D31" s="309" t="n">
        <f aca="false">февраль!F32</f>
        <v>0</v>
      </c>
      <c r="E31" s="309" t="n">
        <f aca="false">март!F32</f>
        <v>0</v>
      </c>
      <c r="F31" s="310" t="n">
        <f aca="false">C31+D31+E31</f>
        <v>0</v>
      </c>
      <c r="G31" s="309" t="n">
        <f aca="false">апрель!F32</f>
        <v>0</v>
      </c>
      <c r="H31" s="309" t="n">
        <f aca="false">май!F32</f>
        <v>0</v>
      </c>
      <c r="I31" s="309" t="n">
        <f aca="false">июнь!F32</f>
        <v>0</v>
      </c>
      <c r="J31" s="310" t="n">
        <f aca="false">G31+H31+I31</f>
        <v>0</v>
      </c>
      <c r="K31" s="311" t="n">
        <f aca="false">F31+J31</f>
        <v>0</v>
      </c>
      <c r="L31" s="312" t="n">
        <f aca="false">(F31+J31)/98*100</f>
        <v>0</v>
      </c>
      <c r="M31" s="309" t="n">
        <f aca="false">июль!F32</f>
        <v>0</v>
      </c>
      <c r="N31" s="309" t="n">
        <f aca="false">август!F32</f>
        <v>0</v>
      </c>
      <c r="O31" s="309" t="n">
        <f aca="false">сентябрь!F32</f>
        <v>0</v>
      </c>
      <c r="P31" s="313" t="n">
        <f aca="false">M31+N31+O31</f>
        <v>0</v>
      </c>
      <c r="Q31" s="314" t="n">
        <f aca="false">октябрь!F32</f>
        <v>0</v>
      </c>
      <c r="R31" s="315" t="n">
        <f aca="false">ноябрь!F35</f>
        <v>0</v>
      </c>
      <c r="S31" s="315" t="n">
        <f aca="false">декабрь!F32</f>
        <v>0</v>
      </c>
      <c r="T31" s="316" t="n">
        <f aca="false">Q31+R31+S31</f>
        <v>0</v>
      </c>
      <c r="U31" s="317" t="n">
        <f aca="false">(P31+T31)/98*100</f>
        <v>0</v>
      </c>
      <c r="V31" s="318" t="n">
        <f aca="false">T31+P31+K31</f>
        <v>0</v>
      </c>
      <c r="W31" s="317" t="n">
        <f aca="false">L31+U31</f>
        <v>0</v>
      </c>
      <c r="X31" s="325" t="n">
        <f aca="false">X30+1</f>
        <v>23</v>
      </c>
      <c r="Y31" s="326"/>
      <c r="Z31" s="238"/>
      <c r="AA31" s="238"/>
      <c r="AB31" s="217"/>
      <c r="AC31" s="238"/>
      <c r="AD31" s="320" t="n">
        <f aca="false">13.5*12+Z31-W31</f>
        <v>162</v>
      </c>
      <c r="AE31" s="320" t="n">
        <f aca="false">7+AA31-'Вывоз мусора'!P31</f>
        <v>7</v>
      </c>
      <c r="AF31" s="320" t="n">
        <f aca="false">AB31+26-Целевые!P31</f>
        <v>26</v>
      </c>
      <c r="AG31" s="321"/>
      <c r="AH31" s="322"/>
      <c r="AI31" s="323" t="n">
        <f aca="false">13.5*12+Z31-W31</f>
        <v>162</v>
      </c>
      <c r="AJ31" s="324"/>
    </row>
    <row r="32" customFormat="false" ht="12" hidden="false" customHeight="true" outlineLevel="0" collapsed="false">
      <c r="A32" s="307" t="n">
        <f aca="false">A31+1</f>
        <v>25</v>
      </c>
      <c r="B32" s="308"/>
      <c r="C32" s="309" t="n">
        <f aca="false">январь!F33</f>
        <v>0</v>
      </c>
      <c r="D32" s="309" t="n">
        <f aca="false">февраль!F33</f>
        <v>0</v>
      </c>
      <c r="E32" s="309" t="n">
        <f aca="false">март!F33</f>
        <v>0</v>
      </c>
      <c r="F32" s="310" t="n">
        <f aca="false">C32+D32+E32</f>
        <v>0</v>
      </c>
      <c r="G32" s="309" t="n">
        <f aca="false">апрель!F33</f>
        <v>0</v>
      </c>
      <c r="H32" s="309" t="n">
        <f aca="false">май!F33</f>
        <v>0</v>
      </c>
      <c r="I32" s="309" t="n">
        <f aca="false">июнь!F33</f>
        <v>0</v>
      </c>
      <c r="J32" s="310" t="n">
        <f aca="false">G32+H32+I32</f>
        <v>0</v>
      </c>
      <c r="K32" s="311" t="n">
        <f aca="false">F32+J32</f>
        <v>0</v>
      </c>
      <c r="L32" s="312" t="n">
        <f aca="false">(F32+J32)/98*100</f>
        <v>0</v>
      </c>
      <c r="M32" s="309" t="n">
        <f aca="false">июль!F33</f>
        <v>0</v>
      </c>
      <c r="N32" s="309" t="n">
        <f aca="false">август!F33</f>
        <v>0</v>
      </c>
      <c r="O32" s="309" t="n">
        <f aca="false">сентябрь!F33</f>
        <v>0</v>
      </c>
      <c r="P32" s="313" t="n">
        <f aca="false">M32+N32+O32</f>
        <v>0</v>
      </c>
      <c r="Q32" s="314" t="n">
        <f aca="false">октябрь!F33</f>
        <v>0</v>
      </c>
      <c r="R32" s="315" t="n">
        <f aca="false">ноябрь!F36</f>
        <v>0</v>
      </c>
      <c r="S32" s="315" t="n">
        <f aca="false">декабрь!F33</f>
        <v>0</v>
      </c>
      <c r="T32" s="316" t="n">
        <f aca="false">Q32+R32+S32</f>
        <v>0</v>
      </c>
      <c r="U32" s="317" t="n">
        <f aca="false">(P32+T32)/98*100</f>
        <v>0</v>
      </c>
      <c r="V32" s="318" t="n">
        <f aca="false">T32+P32+K32</f>
        <v>0</v>
      </c>
      <c r="W32" s="317" t="n">
        <f aca="false">L32+U32</f>
        <v>0</v>
      </c>
      <c r="X32" s="325" t="n">
        <f aca="false">X31+1</f>
        <v>24</v>
      </c>
      <c r="Y32" s="326"/>
      <c r="Z32" s="238"/>
      <c r="AA32" s="238"/>
      <c r="AB32" s="217"/>
      <c r="AC32" s="238"/>
      <c r="AD32" s="320" t="n">
        <f aca="false">13.5*12+Z32-W32</f>
        <v>162</v>
      </c>
      <c r="AE32" s="320" t="n">
        <f aca="false">7+AA32-'Вывоз мусора'!P32</f>
        <v>7</v>
      </c>
      <c r="AF32" s="320" t="n">
        <f aca="false">AB32+26-Целевые!P32</f>
        <v>26</v>
      </c>
      <c r="AG32" s="321"/>
      <c r="AH32" s="322"/>
      <c r="AI32" s="323" t="n">
        <f aca="false">13.5*12+Z32-W32</f>
        <v>162</v>
      </c>
      <c r="AJ32" s="324"/>
    </row>
    <row r="33" customFormat="false" ht="12" hidden="false" customHeight="true" outlineLevel="0" collapsed="false">
      <c r="A33" s="307" t="n">
        <f aca="false">A32+1</f>
        <v>26</v>
      </c>
      <c r="B33" s="308"/>
      <c r="C33" s="309" t="n">
        <f aca="false">январь!F34</f>
        <v>0</v>
      </c>
      <c r="D33" s="309" t="n">
        <f aca="false">февраль!F34</f>
        <v>0</v>
      </c>
      <c r="E33" s="309" t="n">
        <f aca="false">март!F34</f>
        <v>0</v>
      </c>
      <c r="F33" s="310" t="n">
        <f aca="false">C33+D33+E33</f>
        <v>0</v>
      </c>
      <c r="G33" s="309" t="n">
        <f aca="false">апрель!F34</f>
        <v>0</v>
      </c>
      <c r="H33" s="309" t="n">
        <f aca="false">май!F34</f>
        <v>0</v>
      </c>
      <c r="I33" s="309" t="n">
        <f aca="false">июнь!F34</f>
        <v>0</v>
      </c>
      <c r="J33" s="310" t="n">
        <f aca="false">G33+H33+I33</f>
        <v>0</v>
      </c>
      <c r="K33" s="311" t="n">
        <f aca="false">F33+J33</f>
        <v>0</v>
      </c>
      <c r="L33" s="312" t="n">
        <f aca="false">(F33+J33)/98*100</f>
        <v>0</v>
      </c>
      <c r="M33" s="309" t="n">
        <f aca="false">июль!F34</f>
        <v>0</v>
      </c>
      <c r="N33" s="309" t="n">
        <f aca="false">август!F34</f>
        <v>0</v>
      </c>
      <c r="O33" s="309" t="n">
        <f aca="false">сентябрь!F34</f>
        <v>0</v>
      </c>
      <c r="P33" s="313" t="n">
        <f aca="false">M33+N33+O33</f>
        <v>0</v>
      </c>
      <c r="Q33" s="314" t="n">
        <f aca="false">октябрь!F34</f>
        <v>0</v>
      </c>
      <c r="R33" s="315" t="n">
        <f aca="false">ноябрь!F37</f>
        <v>0</v>
      </c>
      <c r="S33" s="315" t="n">
        <f aca="false">декабрь!F34</f>
        <v>0</v>
      </c>
      <c r="T33" s="316" t="n">
        <f aca="false">Q33+R33+S33</f>
        <v>0</v>
      </c>
      <c r="U33" s="317" t="n">
        <f aca="false">(P33+T33)/98*100</f>
        <v>0</v>
      </c>
      <c r="V33" s="318" t="n">
        <f aca="false">T33+P33+K33</f>
        <v>0</v>
      </c>
      <c r="W33" s="317" t="n">
        <f aca="false">L33+U33</f>
        <v>0</v>
      </c>
      <c r="X33" s="325" t="n">
        <f aca="false">X32+1</f>
        <v>25</v>
      </c>
      <c r="Y33" s="327"/>
      <c r="Z33" s="238"/>
      <c r="AA33" s="238"/>
      <c r="AB33" s="217"/>
      <c r="AC33" s="238"/>
      <c r="AD33" s="320" t="n">
        <f aca="false">13.5*12+Z33-W33</f>
        <v>162</v>
      </c>
      <c r="AE33" s="320" t="n">
        <f aca="false">7+AA33-'Вывоз мусора'!P33</f>
        <v>7</v>
      </c>
      <c r="AF33" s="320" t="n">
        <f aca="false">AB33+26-Целевые!P33</f>
        <v>26</v>
      </c>
      <c r="AG33" s="321"/>
      <c r="AH33" s="322"/>
      <c r="AI33" s="323" t="n">
        <f aca="false">13.5*12+Z33-W33</f>
        <v>162</v>
      </c>
    </row>
    <row r="34" customFormat="false" ht="13.5" hidden="false" customHeight="true" outlineLevel="0" collapsed="false">
      <c r="A34" s="307" t="n">
        <f aca="false">A33+1</f>
        <v>27</v>
      </c>
      <c r="B34" s="308"/>
      <c r="C34" s="309" t="n">
        <f aca="false">январь!F35</f>
        <v>0</v>
      </c>
      <c r="D34" s="309" t="n">
        <f aca="false">февраль!F35</f>
        <v>0</v>
      </c>
      <c r="E34" s="309" t="n">
        <f aca="false">март!F35</f>
        <v>0</v>
      </c>
      <c r="F34" s="310" t="n">
        <f aca="false">C34+D34+E34</f>
        <v>0</v>
      </c>
      <c r="G34" s="309" t="n">
        <f aca="false">апрель!F35</f>
        <v>0</v>
      </c>
      <c r="H34" s="309" t="n">
        <f aca="false">май!F35</f>
        <v>0</v>
      </c>
      <c r="I34" s="309" t="n">
        <f aca="false">июнь!F35</f>
        <v>0</v>
      </c>
      <c r="J34" s="310" t="n">
        <f aca="false">G34+H34+I34</f>
        <v>0</v>
      </c>
      <c r="K34" s="311" t="n">
        <f aca="false">F34+J34</f>
        <v>0</v>
      </c>
      <c r="L34" s="312" t="n">
        <f aca="false">(F34+J34)/98*100</f>
        <v>0</v>
      </c>
      <c r="M34" s="309" t="n">
        <f aca="false">июль!F35</f>
        <v>0</v>
      </c>
      <c r="N34" s="309" t="n">
        <f aca="false">август!F35</f>
        <v>0</v>
      </c>
      <c r="O34" s="309" t="n">
        <f aca="false">сентябрь!F35</f>
        <v>0</v>
      </c>
      <c r="P34" s="313" t="n">
        <f aca="false">M34+N34+O34</f>
        <v>0</v>
      </c>
      <c r="Q34" s="314" t="n">
        <f aca="false">октябрь!F35</f>
        <v>0</v>
      </c>
      <c r="R34" s="315" t="n">
        <f aca="false">ноябрь!F38</f>
        <v>0</v>
      </c>
      <c r="S34" s="315" t="n">
        <f aca="false">декабрь!F35</f>
        <v>0</v>
      </c>
      <c r="T34" s="316" t="n">
        <f aca="false">Q34+R34+S34</f>
        <v>0</v>
      </c>
      <c r="U34" s="317" t="n">
        <f aca="false">(P34+T34)/98*100</f>
        <v>0</v>
      </c>
      <c r="V34" s="318" t="n">
        <f aca="false">T34+P34+K34</f>
        <v>0</v>
      </c>
      <c r="W34" s="317" t="n">
        <f aca="false">L34+U34</f>
        <v>0</v>
      </c>
      <c r="X34" s="325" t="n">
        <f aca="false">X33+1</f>
        <v>26</v>
      </c>
      <c r="Y34" s="326"/>
      <c r="Z34" s="238"/>
      <c r="AA34" s="238"/>
      <c r="AB34" s="217"/>
      <c r="AC34" s="238"/>
      <c r="AD34" s="320" t="n">
        <f aca="false">13.5*12+Z34-W34</f>
        <v>162</v>
      </c>
      <c r="AE34" s="320" t="n">
        <f aca="false">7+AA34-'Вывоз мусора'!P34</f>
        <v>7</v>
      </c>
      <c r="AF34" s="320" t="n">
        <f aca="false">AB34+26-Целевые!P34</f>
        <v>26</v>
      </c>
      <c r="AG34" s="321"/>
      <c r="AH34" s="322"/>
      <c r="AI34" s="323" t="n">
        <f aca="false">13.5*12+Z34-W34</f>
        <v>162</v>
      </c>
      <c r="AJ34" s="324"/>
    </row>
    <row r="35" customFormat="false" ht="12" hidden="false" customHeight="true" outlineLevel="0" collapsed="false">
      <c r="A35" s="307" t="n">
        <f aca="false">A34+1</f>
        <v>28</v>
      </c>
      <c r="B35" s="212"/>
      <c r="C35" s="309" t="n">
        <f aca="false">январь!F36</f>
        <v>0</v>
      </c>
      <c r="D35" s="309" t="n">
        <f aca="false">февраль!F36</f>
        <v>0</v>
      </c>
      <c r="E35" s="309" t="n">
        <f aca="false">март!F36</f>
        <v>0</v>
      </c>
      <c r="F35" s="310" t="n">
        <f aca="false">C35+D35+E35</f>
        <v>0</v>
      </c>
      <c r="G35" s="309" t="n">
        <f aca="false">апрель!F36</f>
        <v>0</v>
      </c>
      <c r="H35" s="309" t="n">
        <f aca="false">май!F36</f>
        <v>0</v>
      </c>
      <c r="I35" s="309" t="n">
        <f aca="false">июнь!F36</f>
        <v>0</v>
      </c>
      <c r="J35" s="310" t="n">
        <f aca="false">G35+H35+I35</f>
        <v>0</v>
      </c>
      <c r="K35" s="311" t="n">
        <f aca="false">F35+J35</f>
        <v>0</v>
      </c>
      <c r="L35" s="312" t="n">
        <f aca="false">(F35+J35)/98*100</f>
        <v>0</v>
      </c>
      <c r="M35" s="309" t="n">
        <f aca="false">июль!F36</f>
        <v>0</v>
      </c>
      <c r="N35" s="309" t="n">
        <f aca="false">август!F36</f>
        <v>0</v>
      </c>
      <c r="O35" s="309" t="n">
        <f aca="false">сентябрь!F36</f>
        <v>0</v>
      </c>
      <c r="P35" s="313" t="n">
        <f aca="false">M35+N35+O35</f>
        <v>0</v>
      </c>
      <c r="Q35" s="314" t="n">
        <f aca="false">октябрь!F36</f>
        <v>0</v>
      </c>
      <c r="R35" s="315" t="n">
        <f aca="false">ноябрь!F39</f>
        <v>0</v>
      </c>
      <c r="S35" s="315" t="n">
        <f aca="false">декабрь!F36</f>
        <v>0</v>
      </c>
      <c r="T35" s="316" t="n">
        <f aca="false">Q35+R35+S35</f>
        <v>0</v>
      </c>
      <c r="U35" s="317" t="n">
        <f aca="false">(P35+T35)/98*100</f>
        <v>0</v>
      </c>
      <c r="V35" s="318" t="n">
        <f aca="false">T35+P35+K35</f>
        <v>0</v>
      </c>
      <c r="W35" s="317" t="n">
        <f aca="false">L35+U35</f>
        <v>0</v>
      </c>
      <c r="X35" s="325" t="n">
        <f aca="false">X34+1</f>
        <v>27</v>
      </c>
      <c r="Y35" s="212"/>
      <c r="Z35" s="238"/>
      <c r="AA35" s="238"/>
      <c r="AB35" s="217"/>
      <c r="AC35" s="238"/>
      <c r="AD35" s="320" t="n">
        <f aca="false">13.5*12+Z35-W35</f>
        <v>162</v>
      </c>
      <c r="AE35" s="320" t="n">
        <f aca="false">7+AA35-'Вывоз мусора'!P35</f>
        <v>7</v>
      </c>
      <c r="AF35" s="320" t="n">
        <f aca="false">AB35+26-Целевые!P35</f>
        <v>26</v>
      </c>
      <c r="AG35" s="321"/>
      <c r="AH35" s="322"/>
      <c r="AI35" s="323" t="n">
        <f aca="false">13.5*12+Z35-W35</f>
        <v>162</v>
      </c>
      <c r="AJ35" s="324"/>
    </row>
    <row r="36" customFormat="false" ht="13.5" hidden="false" customHeight="true" outlineLevel="0" collapsed="false">
      <c r="A36" s="307" t="n">
        <f aca="false">A35+1</f>
        <v>29</v>
      </c>
      <c r="B36" s="308"/>
      <c r="C36" s="309" t="n">
        <f aca="false">январь!F37</f>
        <v>0</v>
      </c>
      <c r="D36" s="309" t="n">
        <f aca="false">февраль!F37</f>
        <v>0</v>
      </c>
      <c r="E36" s="309" t="n">
        <f aca="false">март!F37</f>
        <v>0</v>
      </c>
      <c r="F36" s="310" t="n">
        <f aca="false">C36+D36+E36</f>
        <v>0</v>
      </c>
      <c r="G36" s="309" t="n">
        <f aca="false">апрель!F37</f>
        <v>0</v>
      </c>
      <c r="H36" s="309" t="n">
        <f aca="false">май!F37</f>
        <v>0</v>
      </c>
      <c r="I36" s="309" t="n">
        <f aca="false">июнь!F37</f>
        <v>0</v>
      </c>
      <c r="J36" s="310" t="n">
        <f aca="false">G36+H36+I36</f>
        <v>0</v>
      </c>
      <c r="K36" s="311" t="n">
        <f aca="false">F36+J36</f>
        <v>0</v>
      </c>
      <c r="L36" s="312" t="n">
        <f aca="false">(F36+J36)/98*100</f>
        <v>0</v>
      </c>
      <c r="M36" s="309" t="n">
        <f aca="false">июль!F37</f>
        <v>0</v>
      </c>
      <c r="N36" s="309" t="n">
        <f aca="false">август!F37</f>
        <v>0</v>
      </c>
      <c r="O36" s="309" t="n">
        <f aca="false">сентябрь!F37</f>
        <v>0</v>
      </c>
      <c r="P36" s="313" t="n">
        <f aca="false">M36+N36+O36</f>
        <v>0</v>
      </c>
      <c r="Q36" s="314" t="n">
        <f aca="false">октябрь!F37</f>
        <v>0</v>
      </c>
      <c r="R36" s="315" t="n">
        <f aca="false">ноябрь!F40</f>
        <v>0</v>
      </c>
      <c r="S36" s="315" t="n">
        <f aca="false">декабрь!F37</f>
        <v>0</v>
      </c>
      <c r="T36" s="316" t="n">
        <f aca="false">Q36+R36+S36</f>
        <v>0</v>
      </c>
      <c r="U36" s="317" t="n">
        <f aca="false">(P36+T36)/98*100</f>
        <v>0</v>
      </c>
      <c r="V36" s="318" t="n">
        <f aca="false">T36+P36+K36</f>
        <v>0</v>
      </c>
      <c r="W36" s="317" t="n">
        <f aca="false">L36+U36</f>
        <v>0</v>
      </c>
      <c r="X36" s="325" t="n">
        <f aca="false">X35+1</f>
        <v>28</v>
      </c>
      <c r="Y36" s="326"/>
      <c r="Z36" s="238"/>
      <c r="AA36" s="238"/>
      <c r="AB36" s="217"/>
      <c r="AC36" s="238"/>
      <c r="AD36" s="320" t="n">
        <f aca="false">13.5*12+Z36-W36</f>
        <v>162</v>
      </c>
      <c r="AE36" s="320" t="n">
        <f aca="false">7+AA36-'Вывоз мусора'!P36</f>
        <v>7</v>
      </c>
      <c r="AF36" s="320" t="n">
        <f aca="false">AB36+26-Целевые!P36</f>
        <v>26</v>
      </c>
      <c r="AG36" s="321"/>
      <c r="AH36" s="322"/>
      <c r="AI36" s="323" t="n">
        <f aca="false">13.5*12+Z36-W36</f>
        <v>162</v>
      </c>
      <c r="AJ36" s="324"/>
    </row>
    <row r="37" customFormat="false" ht="11.25" hidden="false" customHeight="true" outlineLevel="0" collapsed="false">
      <c r="A37" s="307" t="n">
        <f aca="false">A36+1</f>
        <v>30</v>
      </c>
      <c r="B37" s="308"/>
      <c r="C37" s="309" t="n">
        <f aca="false">январь!F38</f>
        <v>0</v>
      </c>
      <c r="D37" s="309" t="n">
        <f aca="false">февраль!F38</f>
        <v>0</v>
      </c>
      <c r="E37" s="309" t="n">
        <f aca="false">март!F38</f>
        <v>0</v>
      </c>
      <c r="F37" s="310" t="n">
        <f aca="false">C37+D37+E37</f>
        <v>0</v>
      </c>
      <c r="G37" s="309" t="n">
        <f aca="false">апрель!F38</f>
        <v>0</v>
      </c>
      <c r="H37" s="309" t="n">
        <f aca="false">май!F38</f>
        <v>0</v>
      </c>
      <c r="I37" s="309" t="n">
        <f aca="false">июнь!F38</f>
        <v>0</v>
      </c>
      <c r="J37" s="310" t="n">
        <f aca="false">G37+H37+I37</f>
        <v>0</v>
      </c>
      <c r="K37" s="311" t="n">
        <f aca="false">F37+J37</f>
        <v>0</v>
      </c>
      <c r="L37" s="312" t="n">
        <f aca="false">(F37+J37)/98*100</f>
        <v>0</v>
      </c>
      <c r="M37" s="309" t="n">
        <f aca="false">июль!F38</f>
        <v>0</v>
      </c>
      <c r="N37" s="309" t="n">
        <f aca="false">август!F38</f>
        <v>0</v>
      </c>
      <c r="O37" s="309" t="n">
        <f aca="false">сентябрь!F38</f>
        <v>0</v>
      </c>
      <c r="P37" s="313" t="n">
        <f aca="false">M37+N37+O37</f>
        <v>0</v>
      </c>
      <c r="Q37" s="314" t="n">
        <f aca="false">октябрь!F38</f>
        <v>0</v>
      </c>
      <c r="R37" s="315" t="n">
        <f aca="false">ноябрь!F41</f>
        <v>0</v>
      </c>
      <c r="S37" s="315" t="n">
        <f aca="false">декабрь!F38</f>
        <v>0</v>
      </c>
      <c r="T37" s="316" t="n">
        <f aca="false">Q37+R37+S37</f>
        <v>0</v>
      </c>
      <c r="U37" s="317" t="n">
        <f aca="false">(P37+T37)/98*100</f>
        <v>0</v>
      </c>
      <c r="V37" s="318" t="n">
        <f aca="false">T37+P37+K37</f>
        <v>0</v>
      </c>
      <c r="W37" s="317" t="n">
        <f aca="false">L37+U37</f>
        <v>0</v>
      </c>
      <c r="X37" s="325" t="n">
        <f aca="false">X36+1</f>
        <v>29</v>
      </c>
      <c r="Y37" s="326"/>
      <c r="Z37" s="238"/>
      <c r="AA37" s="238"/>
      <c r="AB37" s="217"/>
      <c r="AC37" s="238"/>
      <c r="AD37" s="320" t="n">
        <f aca="false">13.5*12+Z37-W37</f>
        <v>162</v>
      </c>
      <c r="AE37" s="320" t="n">
        <f aca="false">7+AA37-'Вывоз мусора'!P37</f>
        <v>7</v>
      </c>
      <c r="AF37" s="320" t="n">
        <f aca="false">AB37+26-Целевые!P37</f>
        <v>26</v>
      </c>
      <c r="AG37" s="321"/>
      <c r="AH37" s="322"/>
      <c r="AI37" s="323" t="n">
        <f aca="false">13.5*12+Z37-W37</f>
        <v>162</v>
      </c>
      <c r="AJ37" s="328"/>
    </row>
    <row r="38" customFormat="false" ht="11.45" hidden="false" customHeight="true" outlineLevel="0" collapsed="false">
      <c r="A38" s="307" t="n">
        <f aca="false">A37+1</f>
        <v>31</v>
      </c>
      <c r="B38" s="308"/>
      <c r="C38" s="309" t="n">
        <f aca="false">январь!F39</f>
        <v>0</v>
      </c>
      <c r="D38" s="309" t="n">
        <f aca="false">февраль!F39</f>
        <v>0</v>
      </c>
      <c r="E38" s="309" t="n">
        <f aca="false">март!F39</f>
        <v>0</v>
      </c>
      <c r="F38" s="310" t="n">
        <f aca="false">C38+D38+E38</f>
        <v>0</v>
      </c>
      <c r="G38" s="309" t="n">
        <f aca="false">апрель!F39</f>
        <v>0</v>
      </c>
      <c r="H38" s="309" t="n">
        <f aca="false">май!F39</f>
        <v>0</v>
      </c>
      <c r="I38" s="309" t="n">
        <f aca="false">июнь!F39</f>
        <v>0</v>
      </c>
      <c r="J38" s="310" t="n">
        <f aca="false">G38+H38+I38</f>
        <v>0</v>
      </c>
      <c r="K38" s="311" t="n">
        <f aca="false">F38+J38</f>
        <v>0</v>
      </c>
      <c r="L38" s="312" t="n">
        <f aca="false">(F38+J38)/98*100</f>
        <v>0</v>
      </c>
      <c r="M38" s="309" t="n">
        <f aca="false">июль!F39</f>
        <v>0</v>
      </c>
      <c r="N38" s="309" t="n">
        <f aca="false">август!F39</f>
        <v>0</v>
      </c>
      <c r="O38" s="309" t="n">
        <f aca="false">сентябрь!F39</f>
        <v>0</v>
      </c>
      <c r="P38" s="313" t="n">
        <f aca="false">M38+N38+O38</f>
        <v>0</v>
      </c>
      <c r="Q38" s="314" t="n">
        <f aca="false">октябрь!F39</f>
        <v>0</v>
      </c>
      <c r="R38" s="315" t="n">
        <f aca="false">ноябрь!F42</f>
        <v>0</v>
      </c>
      <c r="S38" s="315" t="n">
        <f aca="false">декабрь!F39</f>
        <v>0</v>
      </c>
      <c r="T38" s="316" t="n">
        <f aca="false">Q38+R38+S38</f>
        <v>0</v>
      </c>
      <c r="U38" s="317" t="n">
        <f aca="false">(P38+T38)/98*100</f>
        <v>0</v>
      </c>
      <c r="V38" s="318" t="n">
        <f aca="false">T38+P38+K38</f>
        <v>0</v>
      </c>
      <c r="W38" s="317" t="n">
        <f aca="false">L38+U38</f>
        <v>0</v>
      </c>
      <c r="X38" s="325" t="n">
        <f aca="false">X37+1</f>
        <v>30</v>
      </c>
      <c r="Y38" s="326"/>
      <c r="Z38" s="238"/>
      <c r="AA38" s="238"/>
      <c r="AB38" s="217"/>
      <c r="AC38" s="238"/>
      <c r="AD38" s="320" t="n">
        <f aca="false">13.5*12+Z38-W38</f>
        <v>162</v>
      </c>
      <c r="AE38" s="320" t="n">
        <f aca="false">7+AA38-'Вывоз мусора'!P38</f>
        <v>7</v>
      </c>
      <c r="AF38" s="320" t="n">
        <f aca="false">AB38+26-Целевые!P38</f>
        <v>26</v>
      </c>
      <c r="AG38" s="321"/>
      <c r="AH38" s="322"/>
      <c r="AI38" s="323" t="n">
        <f aca="false">13.5*12+Z38-W38</f>
        <v>162</v>
      </c>
      <c r="AJ38" s="324"/>
    </row>
    <row r="39" customFormat="false" ht="12" hidden="false" customHeight="true" outlineLevel="0" collapsed="false">
      <c r="A39" s="307" t="n">
        <f aca="false">A38+1</f>
        <v>32</v>
      </c>
      <c r="B39" s="308"/>
      <c r="C39" s="309" t="n">
        <f aca="false">январь!F40</f>
        <v>0</v>
      </c>
      <c r="D39" s="309" t="n">
        <f aca="false">февраль!F40</f>
        <v>0</v>
      </c>
      <c r="E39" s="309" t="n">
        <f aca="false">март!F40</f>
        <v>0</v>
      </c>
      <c r="F39" s="310" t="n">
        <f aca="false">C39+D39+E39</f>
        <v>0</v>
      </c>
      <c r="G39" s="309" t="n">
        <f aca="false">апрель!F40</f>
        <v>0</v>
      </c>
      <c r="H39" s="309" t="n">
        <f aca="false">май!F40</f>
        <v>0</v>
      </c>
      <c r="I39" s="309" t="n">
        <f aca="false">июнь!F40</f>
        <v>0</v>
      </c>
      <c r="J39" s="310" t="n">
        <f aca="false">G39+H39+I39</f>
        <v>0</v>
      </c>
      <c r="K39" s="311" t="n">
        <f aca="false">F39+J39</f>
        <v>0</v>
      </c>
      <c r="L39" s="312" t="n">
        <f aca="false">(F39+J39)/98*100-0.28</f>
        <v>-0.28</v>
      </c>
      <c r="M39" s="309" t="n">
        <f aca="false">июль!F40</f>
        <v>0</v>
      </c>
      <c r="N39" s="309" t="n">
        <f aca="false">август!F40</f>
        <v>0</v>
      </c>
      <c r="O39" s="309" t="n">
        <f aca="false">сентябрь!F40</f>
        <v>0</v>
      </c>
      <c r="P39" s="313" t="n">
        <f aca="false">M39+N39+O39</f>
        <v>0</v>
      </c>
      <c r="Q39" s="314" t="n">
        <f aca="false">октябрь!F40</f>
        <v>0</v>
      </c>
      <c r="R39" s="315" t="n">
        <f aca="false">ноябрь!F43</f>
        <v>0</v>
      </c>
      <c r="S39" s="315" t="n">
        <f aca="false">декабрь!F40</f>
        <v>0</v>
      </c>
      <c r="T39" s="316" t="n">
        <f aca="false">Q39+R39+S39</f>
        <v>0</v>
      </c>
      <c r="U39" s="317" t="n">
        <f aca="false">(P39+T39)/98*100</f>
        <v>0</v>
      </c>
      <c r="V39" s="318" t="n">
        <f aca="false">T39+P39+K39</f>
        <v>0</v>
      </c>
      <c r="W39" s="317" t="n">
        <f aca="false">L39+U39</f>
        <v>-0.28</v>
      </c>
      <c r="X39" s="325" t="n">
        <f aca="false">X38+1</f>
        <v>31</v>
      </c>
      <c r="Y39" s="326"/>
      <c r="Z39" s="238"/>
      <c r="AA39" s="238"/>
      <c r="AB39" s="217"/>
      <c r="AC39" s="238"/>
      <c r="AD39" s="320" t="n">
        <f aca="false">13.5*12+Z39-W39</f>
        <v>162.28</v>
      </c>
      <c r="AE39" s="320" t="n">
        <f aca="false">7+AA39-'Вывоз мусора'!P39</f>
        <v>7</v>
      </c>
      <c r="AF39" s="320" t="n">
        <f aca="false">AB39+26-Целевые!P39</f>
        <v>26</v>
      </c>
      <c r="AG39" s="321"/>
      <c r="AH39" s="322"/>
      <c r="AI39" s="323" t="n">
        <f aca="false">13.5*12+Z39-W39</f>
        <v>162.28</v>
      </c>
      <c r="AJ39" s="324"/>
    </row>
    <row r="40" customFormat="false" ht="12.8" hidden="false" customHeight="false" outlineLevel="0" collapsed="false">
      <c r="A40" s="307" t="n">
        <f aca="false">A39+1</f>
        <v>33</v>
      </c>
      <c r="B40" s="308"/>
      <c r="C40" s="309" t="n">
        <f aca="false">январь!F41</f>
        <v>0</v>
      </c>
      <c r="D40" s="309" t="n">
        <f aca="false">февраль!F41</f>
        <v>0</v>
      </c>
      <c r="E40" s="309" t="n">
        <f aca="false">март!F41</f>
        <v>0</v>
      </c>
      <c r="F40" s="310" t="n">
        <f aca="false">C40+D40+E40</f>
        <v>0</v>
      </c>
      <c r="G40" s="309" t="n">
        <f aca="false">апрель!F41</f>
        <v>158.76</v>
      </c>
      <c r="H40" s="309" t="n">
        <f aca="false">май!F41</f>
        <v>0</v>
      </c>
      <c r="I40" s="309" t="n">
        <f aca="false">июнь!F41</f>
        <v>0</v>
      </c>
      <c r="J40" s="310" t="n">
        <f aca="false">G40+H40+I40</f>
        <v>158.76</v>
      </c>
      <c r="K40" s="311" t="n">
        <f aca="false">F40+J40</f>
        <v>158.76</v>
      </c>
      <c r="L40" s="312" t="n">
        <f aca="false">(F40+J40)/98*100</f>
        <v>162</v>
      </c>
      <c r="M40" s="309" t="n">
        <f aca="false">июль!F41</f>
        <v>0</v>
      </c>
      <c r="N40" s="309" t="n">
        <f aca="false">август!F41</f>
        <v>0</v>
      </c>
      <c r="O40" s="309" t="n">
        <f aca="false">сентябрь!F41</f>
        <v>0</v>
      </c>
      <c r="P40" s="313" t="n">
        <f aca="false">M40+N40+O40</f>
        <v>0</v>
      </c>
      <c r="Q40" s="314" t="n">
        <f aca="false">октябрь!F41</f>
        <v>0</v>
      </c>
      <c r="R40" s="315" t="n">
        <f aca="false">ноябрь!F44</f>
        <v>0</v>
      </c>
      <c r="S40" s="315" t="n">
        <f aca="false">декабрь!F41</f>
        <v>0</v>
      </c>
      <c r="T40" s="316" t="n">
        <f aca="false">Q40+R40+S40</f>
        <v>0</v>
      </c>
      <c r="U40" s="317" t="n">
        <f aca="false">(P40+T40)/98*100</f>
        <v>0</v>
      </c>
      <c r="V40" s="318" t="n">
        <f aca="false">T40+P40+K40</f>
        <v>158.76</v>
      </c>
      <c r="W40" s="317" t="n">
        <f aca="false">L40+U40</f>
        <v>162</v>
      </c>
      <c r="X40" s="325" t="n">
        <f aca="false">X39+1</f>
        <v>32</v>
      </c>
      <c r="Y40" s="326"/>
      <c r="Z40" s="238"/>
      <c r="AA40" s="238"/>
      <c r="AB40" s="217"/>
      <c r="AC40" s="238"/>
      <c r="AD40" s="320" t="n">
        <f aca="false">13.5*12+Z40-W40</f>
        <v>0</v>
      </c>
      <c r="AE40" s="320" t="n">
        <f aca="false">7+AA40-'Вывоз мусора'!P40</f>
        <v>7</v>
      </c>
      <c r="AF40" s="320" t="n">
        <f aca="false">AB40+26-Целевые!P40</f>
        <v>26</v>
      </c>
      <c r="AG40" s="321"/>
      <c r="AH40" s="322"/>
      <c r="AI40" s="323" t="n">
        <f aca="false">13.5*12+Z40-W40</f>
        <v>0</v>
      </c>
    </row>
    <row r="41" customFormat="false" ht="11.25" hidden="false" customHeight="true" outlineLevel="0" collapsed="false">
      <c r="A41" s="307" t="n">
        <f aca="false">A40+1</f>
        <v>34</v>
      </c>
      <c r="B41" s="308"/>
      <c r="C41" s="309" t="n">
        <f aca="false">январь!F42</f>
        <v>0</v>
      </c>
      <c r="D41" s="309" t="n">
        <f aca="false">февраль!F42</f>
        <v>0</v>
      </c>
      <c r="E41" s="309" t="n">
        <f aca="false">март!F42</f>
        <v>0</v>
      </c>
      <c r="F41" s="310" t="n">
        <f aca="false">C41+D41+E41</f>
        <v>0</v>
      </c>
      <c r="G41" s="309" t="n">
        <f aca="false">апрель!F42</f>
        <v>0</v>
      </c>
      <c r="H41" s="309" t="n">
        <f aca="false">май!F42</f>
        <v>0</v>
      </c>
      <c r="I41" s="309" t="n">
        <f aca="false">июнь!F42</f>
        <v>0</v>
      </c>
      <c r="J41" s="310" t="n">
        <f aca="false">G41+H41+I41</f>
        <v>0</v>
      </c>
      <c r="K41" s="311" t="n">
        <f aca="false">F41+J41</f>
        <v>0</v>
      </c>
      <c r="L41" s="312" t="n">
        <f aca="false">(F41+J41)/98*100</f>
        <v>0</v>
      </c>
      <c r="M41" s="309" t="n">
        <f aca="false">июль!F42</f>
        <v>0</v>
      </c>
      <c r="N41" s="309" t="n">
        <f aca="false">август!F42</f>
        <v>0</v>
      </c>
      <c r="O41" s="309" t="n">
        <f aca="false">сентябрь!F42</f>
        <v>0</v>
      </c>
      <c r="P41" s="313" t="n">
        <f aca="false">M41+N41+O41</f>
        <v>0</v>
      </c>
      <c r="Q41" s="314" t="n">
        <f aca="false">октябрь!F42</f>
        <v>0</v>
      </c>
      <c r="R41" s="315" t="n">
        <f aca="false">ноябрь!F45</f>
        <v>0</v>
      </c>
      <c r="S41" s="315" t="n">
        <f aca="false">декабрь!F42</f>
        <v>0</v>
      </c>
      <c r="T41" s="316" t="n">
        <f aca="false">Q41+R41+S41</f>
        <v>0</v>
      </c>
      <c r="U41" s="317" t="n">
        <f aca="false">(P41+T41)/98*100</f>
        <v>0</v>
      </c>
      <c r="V41" s="318" t="n">
        <f aca="false">T41+P41+K41</f>
        <v>0</v>
      </c>
      <c r="W41" s="317" t="n">
        <f aca="false">L41+U41</f>
        <v>0</v>
      </c>
      <c r="X41" s="325" t="n">
        <f aca="false">X40+1</f>
        <v>33</v>
      </c>
      <c r="Y41" s="326"/>
      <c r="Z41" s="238"/>
      <c r="AA41" s="238"/>
      <c r="AB41" s="217"/>
      <c r="AC41" s="238"/>
      <c r="AD41" s="320" t="n">
        <f aca="false">13.5*12+Z41-W41</f>
        <v>162</v>
      </c>
      <c r="AE41" s="320" t="n">
        <f aca="false">7+AA41-'Вывоз мусора'!P41</f>
        <v>7</v>
      </c>
      <c r="AF41" s="320" t="n">
        <f aca="false">AB41+26-Целевые!P41</f>
        <v>26</v>
      </c>
      <c r="AG41" s="321"/>
      <c r="AH41" s="322"/>
      <c r="AI41" s="323" t="n">
        <f aca="false">13.5*12+Z41-W41</f>
        <v>162</v>
      </c>
    </row>
    <row r="42" customFormat="false" ht="12.75" hidden="false" customHeight="true" outlineLevel="0" collapsed="false">
      <c r="A42" s="307" t="n">
        <f aca="false">A41+1</f>
        <v>35</v>
      </c>
      <c r="B42" s="308"/>
      <c r="C42" s="309" t="n">
        <f aca="false">январь!F43</f>
        <v>0</v>
      </c>
      <c r="D42" s="309" t="n">
        <f aca="false">февраль!F43</f>
        <v>0</v>
      </c>
      <c r="E42" s="309" t="n">
        <f aca="false">март!F43</f>
        <v>0</v>
      </c>
      <c r="F42" s="310" t="n">
        <f aca="false">C42+D42+E42</f>
        <v>0</v>
      </c>
      <c r="G42" s="309" t="n">
        <f aca="false">апрель!F43</f>
        <v>0</v>
      </c>
      <c r="H42" s="309" t="n">
        <f aca="false">май!F43</f>
        <v>0</v>
      </c>
      <c r="I42" s="309" t="n">
        <f aca="false">июнь!F43</f>
        <v>0</v>
      </c>
      <c r="J42" s="310" t="n">
        <f aca="false">G42+H42+I42</f>
        <v>0</v>
      </c>
      <c r="K42" s="311" t="n">
        <f aca="false">F42+J42</f>
        <v>0</v>
      </c>
      <c r="L42" s="312" t="n">
        <f aca="false">(F42+J42)/98*100</f>
        <v>0</v>
      </c>
      <c r="M42" s="309" t="n">
        <f aca="false">июль!F43</f>
        <v>0</v>
      </c>
      <c r="N42" s="309" t="n">
        <f aca="false">август!F43</f>
        <v>0</v>
      </c>
      <c r="O42" s="309" t="n">
        <f aca="false">сентябрь!F43</f>
        <v>0</v>
      </c>
      <c r="P42" s="313" t="n">
        <f aca="false">M42+N42+O42</f>
        <v>0</v>
      </c>
      <c r="Q42" s="314" t="n">
        <f aca="false">октябрь!F43</f>
        <v>0</v>
      </c>
      <c r="R42" s="315" t="n">
        <f aca="false">ноябрь!F46</f>
        <v>0</v>
      </c>
      <c r="S42" s="315" t="n">
        <f aca="false">декабрь!F43</f>
        <v>0</v>
      </c>
      <c r="T42" s="316" t="n">
        <f aca="false">Q42+R42+S42</f>
        <v>0</v>
      </c>
      <c r="U42" s="317" t="n">
        <f aca="false">(P42+T42)/98*100</f>
        <v>0</v>
      </c>
      <c r="V42" s="318" t="n">
        <f aca="false">T42+P42+K42</f>
        <v>0</v>
      </c>
      <c r="W42" s="317" t="n">
        <f aca="false">L42+U42</f>
        <v>0</v>
      </c>
      <c r="X42" s="325" t="n">
        <f aca="false">X41+1</f>
        <v>34</v>
      </c>
      <c r="Y42" s="326"/>
      <c r="Z42" s="238"/>
      <c r="AA42" s="238"/>
      <c r="AB42" s="217"/>
      <c r="AC42" s="238"/>
      <c r="AD42" s="320" t="n">
        <f aca="false">13.5*12+Z42-W42</f>
        <v>162</v>
      </c>
      <c r="AE42" s="320" t="n">
        <f aca="false">7+AA42-'Вывоз мусора'!P42</f>
        <v>7</v>
      </c>
      <c r="AF42" s="320" t="n">
        <f aca="false">AB42+26-Целевые!P42</f>
        <v>26</v>
      </c>
      <c r="AG42" s="321"/>
      <c r="AH42" s="322"/>
      <c r="AI42" s="323" t="n">
        <f aca="false">13.5*12+Z42-W42</f>
        <v>162</v>
      </c>
      <c r="AJ42" s="324"/>
    </row>
    <row r="43" customFormat="false" ht="11.25" hidden="false" customHeight="true" outlineLevel="0" collapsed="false">
      <c r="A43" s="307" t="n">
        <f aca="false">A42+1</f>
        <v>36</v>
      </c>
      <c r="B43" s="308"/>
      <c r="C43" s="309" t="n">
        <f aca="false">январь!F44</f>
        <v>0</v>
      </c>
      <c r="D43" s="309" t="n">
        <f aca="false">февраль!F44</f>
        <v>0</v>
      </c>
      <c r="E43" s="309" t="n">
        <f aca="false">март!F44</f>
        <v>0</v>
      </c>
      <c r="F43" s="310" t="n">
        <f aca="false">C43+D43+E43</f>
        <v>0</v>
      </c>
      <c r="G43" s="309" t="n">
        <f aca="false">апрель!F44</f>
        <v>0</v>
      </c>
      <c r="H43" s="309" t="n">
        <f aca="false">май!F44</f>
        <v>0</v>
      </c>
      <c r="I43" s="309" t="n">
        <f aca="false">июнь!F44</f>
        <v>0</v>
      </c>
      <c r="J43" s="310" t="n">
        <f aca="false">G43+H43+I43</f>
        <v>0</v>
      </c>
      <c r="K43" s="311" t="n">
        <f aca="false">F43+J43</f>
        <v>0</v>
      </c>
      <c r="L43" s="312" t="n">
        <f aca="false">(F43+J43)/98*100</f>
        <v>0</v>
      </c>
      <c r="M43" s="309" t="n">
        <f aca="false">июль!F44</f>
        <v>0</v>
      </c>
      <c r="N43" s="309" t="n">
        <f aca="false">август!F44</f>
        <v>0</v>
      </c>
      <c r="O43" s="309" t="n">
        <f aca="false">сентябрь!F44</f>
        <v>0</v>
      </c>
      <c r="P43" s="313" t="n">
        <f aca="false">M43+N43+O43</f>
        <v>0</v>
      </c>
      <c r="Q43" s="314" t="n">
        <f aca="false">октябрь!F44</f>
        <v>0</v>
      </c>
      <c r="R43" s="315" t="n">
        <f aca="false">ноябрь!F47</f>
        <v>0</v>
      </c>
      <c r="S43" s="315" t="n">
        <f aca="false">декабрь!F44</f>
        <v>0</v>
      </c>
      <c r="T43" s="316" t="n">
        <f aca="false">Q43+R43+S43</f>
        <v>0</v>
      </c>
      <c r="U43" s="317" t="n">
        <f aca="false">(P43+T43)/98*100</f>
        <v>0</v>
      </c>
      <c r="V43" s="318" t="n">
        <f aca="false">T43+P43+K43</f>
        <v>0</v>
      </c>
      <c r="W43" s="317" t="n">
        <f aca="false">L43+U43</f>
        <v>0</v>
      </c>
      <c r="X43" s="325" t="n">
        <f aca="false">X42+1</f>
        <v>35</v>
      </c>
      <c r="Y43" s="326"/>
      <c r="Z43" s="238"/>
      <c r="AA43" s="238"/>
      <c r="AB43" s="217"/>
      <c r="AC43" s="238"/>
      <c r="AD43" s="320" t="n">
        <f aca="false">13.5*12+Z43-W43</f>
        <v>162</v>
      </c>
      <c r="AE43" s="320" t="n">
        <f aca="false">7+AA43-'Вывоз мусора'!P43</f>
        <v>7</v>
      </c>
      <c r="AF43" s="320" t="n">
        <f aca="false">AB43+26-Целевые!P43</f>
        <v>26</v>
      </c>
      <c r="AG43" s="321"/>
      <c r="AH43" s="322"/>
      <c r="AI43" s="323" t="n">
        <f aca="false">13.5*12+Z43-W43</f>
        <v>162</v>
      </c>
      <c r="AJ43" s="324"/>
    </row>
    <row r="44" customFormat="false" ht="11.45" hidden="false" customHeight="true" outlineLevel="0" collapsed="false">
      <c r="A44" s="307" t="n">
        <f aca="false">A43+1</f>
        <v>37</v>
      </c>
      <c r="B44" s="308"/>
      <c r="C44" s="309" t="n">
        <f aca="false">январь!F45</f>
        <v>0</v>
      </c>
      <c r="D44" s="309" t="n">
        <f aca="false">февраль!F45</f>
        <v>0</v>
      </c>
      <c r="E44" s="309" t="n">
        <f aca="false">март!F45</f>
        <v>0</v>
      </c>
      <c r="F44" s="310" t="n">
        <f aca="false">C44+D44+E44</f>
        <v>0</v>
      </c>
      <c r="G44" s="309" t="n">
        <f aca="false">апрель!F45</f>
        <v>0</v>
      </c>
      <c r="H44" s="309" t="n">
        <f aca="false">май!F45</f>
        <v>0</v>
      </c>
      <c r="I44" s="309" t="n">
        <f aca="false">июнь!F45</f>
        <v>0</v>
      </c>
      <c r="J44" s="310" t="n">
        <f aca="false">G44+H44+I44</f>
        <v>0</v>
      </c>
      <c r="K44" s="311" t="n">
        <f aca="false">F44+J44</f>
        <v>0</v>
      </c>
      <c r="L44" s="312" t="n">
        <f aca="false">(F44+J44)/98*100</f>
        <v>0</v>
      </c>
      <c r="M44" s="309" t="n">
        <f aca="false">июль!F45</f>
        <v>0</v>
      </c>
      <c r="N44" s="309" t="n">
        <f aca="false">август!F45</f>
        <v>0</v>
      </c>
      <c r="O44" s="309" t="n">
        <f aca="false">сентябрь!F45</f>
        <v>0</v>
      </c>
      <c r="P44" s="313" t="n">
        <f aca="false">M44+N44+O44</f>
        <v>0</v>
      </c>
      <c r="Q44" s="314" t="n">
        <f aca="false">октябрь!F45</f>
        <v>0</v>
      </c>
      <c r="R44" s="315" t="n">
        <f aca="false">ноябрь!F48</f>
        <v>0</v>
      </c>
      <c r="S44" s="315" t="n">
        <f aca="false">декабрь!F45</f>
        <v>0</v>
      </c>
      <c r="T44" s="316" t="n">
        <f aca="false">Q44+R44+S44</f>
        <v>0</v>
      </c>
      <c r="U44" s="317" t="n">
        <f aca="false">(P44+T44)/98*100</f>
        <v>0</v>
      </c>
      <c r="V44" s="318" t="n">
        <f aca="false">T44+P44+K44</f>
        <v>0</v>
      </c>
      <c r="W44" s="317" t="n">
        <f aca="false">L44+U44</f>
        <v>0</v>
      </c>
      <c r="X44" s="325" t="n">
        <f aca="false">X43+1</f>
        <v>36</v>
      </c>
      <c r="Y44" s="326"/>
      <c r="Z44" s="238"/>
      <c r="AA44" s="238"/>
      <c r="AB44" s="217"/>
      <c r="AC44" s="238"/>
      <c r="AD44" s="320" t="n">
        <f aca="false">13.5*12+Z44-W44</f>
        <v>162</v>
      </c>
      <c r="AE44" s="320" t="n">
        <f aca="false">7+AA44-'Вывоз мусора'!P44</f>
        <v>7</v>
      </c>
      <c r="AF44" s="320" t="n">
        <f aca="false">AB44+26-Целевые!P44</f>
        <v>26</v>
      </c>
      <c r="AG44" s="321"/>
      <c r="AH44" s="322"/>
      <c r="AI44" s="323" t="n">
        <f aca="false">13.5*12+Z44-W44</f>
        <v>162</v>
      </c>
      <c r="AJ44" s="324"/>
    </row>
    <row r="45" customFormat="false" ht="13.15" hidden="false" customHeight="true" outlineLevel="0" collapsed="false">
      <c r="A45" s="307" t="n">
        <f aca="false">A44+1</f>
        <v>38</v>
      </c>
      <c r="B45" s="308"/>
      <c r="C45" s="309" t="n">
        <f aca="false">январь!F46</f>
        <v>0</v>
      </c>
      <c r="D45" s="309" t="n">
        <f aca="false">февраль!F46</f>
        <v>0</v>
      </c>
      <c r="E45" s="309" t="n">
        <f aca="false">март!F46</f>
        <v>0</v>
      </c>
      <c r="F45" s="310" t="n">
        <f aca="false">C45+D45+E45</f>
        <v>0</v>
      </c>
      <c r="G45" s="309" t="n">
        <f aca="false">апрель!F46</f>
        <v>0</v>
      </c>
      <c r="H45" s="309" t="n">
        <f aca="false">май!F46</f>
        <v>0</v>
      </c>
      <c r="I45" s="309" t="n">
        <f aca="false">июнь!F46</f>
        <v>0</v>
      </c>
      <c r="J45" s="310" t="n">
        <f aca="false">G45+H45+I45</f>
        <v>0</v>
      </c>
      <c r="K45" s="329" t="n">
        <f aca="false">F45+J45</f>
        <v>0</v>
      </c>
      <c r="L45" s="330" t="n">
        <f aca="false">(F45+J45)/98*100</f>
        <v>0</v>
      </c>
      <c r="M45" s="309" t="n">
        <f aca="false">июль!F46</f>
        <v>0</v>
      </c>
      <c r="N45" s="309" t="n">
        <f aca="false">август!F46</f>
        <v>0</v>
      </c>
      <c r="O45" s="309" t="n">
        <f aca="false">сентябрь!F46</f>
        <v>0</v>
      </c>
      <c r="P45" s="313" t="n">
        <f aca="false">M45+N45+O45</f>
        <v>0</v>
      </c>
      <c r="Q45" s="314" t="n">
        <f aca="false">октябрь!F46</f>
        <v>13.24</v>
      </c>
      <c r="R45" s="315" t="n">
        <f aca="false">ноябрь!F49</f>
        <v>0</v>
      </c>
      <c r="S45" s="315" t="n">
        <f aca="false">декабрь!F46</f>
        <v>0</v>
      </c>
      <c r="T45" s="316" t="n">
        <f aca="false">Q45+R45+S45</f>
        <v>13.24</v>
      </c>
      <c r="U45" s="317" t="n">
        <f aca="false">(P45+T45)/98*100</f>
        <v>13.5102040816327</v>
      </c>
      <c r="V45" s="318" t="n">
        <f aca="false">T45+P45+K45</f>
        <v>13.24</v>
      </c>
      <c r="W45" s="317" t="n">
        <f aca="false">L45+U45</f>
        <v>13.5102040816327</v>
      </c>
      <c r="X45" s="325" t="n">
        <f aca="false">X44+1</f>
        <v>37</v>
      </c>
      <c r="Y45" s="326"/>
      <c r="Z45" s="238"/>
      <c r="AA45" s="238"/>
      <c r="AB45" s="217"/>
      <c r="AC45" s="238"/>
      <c r="AD45" s="320" t="n">
        <f aca="false">13.5*12+Z45-W45</f>
        <v>148.489795918367</v>
      </c>
      <c r="AE45" s="320" t="n">
        <f aca="false">7+AA45-'Вывоз мусора'!P45</f>
        <v>7</v>
      </c>
      <c r="AF45" s="320" t="n">
        <f aca="false">AB45+26-Целевые!P45</f>
        <v>26</v>
      </c>
      <c r="AG45" s="321"/>
      <c r="AH45" s="322"/>
      <c r="AI45" s="323" t="n">
        <f aca="false">13.5*12+Z45-W45</f>
        <v>148.489795918367</v>
      </c>
      <c r="AJ45" s="324"/>
    </row>
    <row r="46" customFormat="false" ht="12.75" hidden="false" customHeight="true" outlineLevel="0" collapsed="false">
      <c r="A46" s="307" t="n">
        <f aca="false">A45+1</f>
        <v>39</v>
      </c>
      <c r="B46" s="308"/>
      <c r="C46" s="309" t="n">
        <f aca="false">январь!F47</f>
        <v>0</v>
      </c>
      <c r="D46" s="309" t="n">
        <f aca="false">февраль!F47</f>
        <v>0</v>
      </c>
      <c r="E46" s="309" t="n">
        <f aca="false">март!F47</f>
        <v>0</v>
      </c>
      <c r="F46" s="310" t="n">
        <f aca="false">C46+D46+E46</f>
        <v>0</v>
      </c>
      <c r="G46" s="309" t="n">
        <f aca="false">апрель!F47</f>
        <v>0</v>
      </c>
      <c r="H46" s="309" t="n">
        <f aca="false">май!F47</f>
        <v>0</v>
      </c>
      <c r="I46" s="309" t="n">
        <f aca="false">июнь!F47</f>
        <v>0</v>
      </c>
      <c r="J46" s="310" t="n">
        <f aca="false">G46+H46+I46</f>
        <v>0</v>
      </c>
      <c r="K46" s="329" t="n">
        <f aca="false">F46+J46</f>
        <v>0</v>
      </c>
      <c r="L46" s="330" t="n">
        <f aca="false">(F46+J46)/98*100</f>
        <v>0</v>
      </c>
      <c r="M46" s="309" t="n">
        <f aca="false">июль!F47</f>
        <v>0</v>
      </c>
      <c r="N46" s="309" t="n">
        <f aca="false">август!F47</f>
        <v>0</v>
      </c>
      <c r="O46" s="309" t="n">
        <f aca="false">сентябрь!F47</f>
        <v>0</v>
      </c>
      <c r="P46" s="313" t="n">
        <f aca="false">M46+N46+O46</f>
        <v>0</v>
      </c>
      <c r="Q46" s="314" t="n">
        <f aca="false">октябрь!F47</f>
        <v>0</v>
      </c>
      <c r="R46" s="315" t="n">
        <f aca="false">ноябрь!F50</f>
        <v>0</v>
      </c>
      <c r="S46" s="315" t="n">
        <f aca="false">декабрь!F47</f>
        <v>0</v>
      </c>
      <c r="T46" s="316" t="n">
        <f aca="false">Q46+R46+S46</f>
        <v>0</v>
      </c>
      <c r="U46" s="317" t="n">
        <f aca="false">(P46+T46)/98*100</f>
        <v>0</v>
      </c>
      <c r="V46" s="318" t="n">
        <f aca="false">T46+P46+K46</f>
        <v>0</v>
      </c>
      <c r="W46" s="317" t="n">
        <f aca="false">L46+U46</f>
        <v>0</v>
      </c>
      <c r="X46" s="325" t="n">
        <f aca="false">X45+1</f>
        <v>38</v>
      </c>
      <c r="Y46" s="326"/>
      <c r="Z46" s="238"/>
      <c r="AA46" s="238"/>
      <c r="AB46" s="217"/>
      <c r="AC46" s="238"/>
      <c r="AD46" s="320" t="n">
        <f aca="false">13.5*12+Z46-W46</f>
        <v>162</v>
      </c>
      <c r="AE46" s="320" t="n">
        <f aca="false">7+AA46-'Вывоз мусора'!P46</f>
        <v>7</v>
      </c>
      <c r="AF46" s="320" t="n">
        <f aca="false">AB46+26-Целевые!P46</f>
        <v>26</v>
      </c>
      <c r="AG46" s="321"/>
      <c r="AH46" s="322"/>
      <c r="AI46" s="323" t="n">
        <f aca="false">13.5*12+Z46-W46</f>
        <v>162</v>
      </c>
      <c r="AJ46" s="324"/>
    </row>
    <row r="47" customFormat="false" ht="12.8" hidden="false" customHeight="false" outlineLevel="0" collapsed="false">
      <c r="A47" s="307" t="n">
        <f aca="false">A46+1</f>
        <v>40</v>
      </c>
      <c r="B47" s="308"/>
      <c r="C47" s="309" t="n">
        <f aca="false">январь!F48</f>
        <v>0</v>
      </c>
      <c r="D47" s="309" t="n">
        <f aca="false">февраль!F48</f>
        <v>0</v>
      </c>
      <c r="E47" s="309" t="n">
        <f aca="false">март!F48</f>
        <v>0</v>
      </c>
      <c r="F47" s="310" t="n">
        <f aca="false">C47+D47+E47</f>
        <v>0</v>
      </c>
      <c r="G47" s="309" t="n">
        <f aca="false">апрель!F48</f>
        <v>0</v>
      </c>
      <c r="H47" s="309" t="n">
        <f aca="false">май!F48</f>
        <v>0</v>
      </c>
      <c r="I47" s="309" t="n">
        <f aca="false">июнь!F48</f>
        <v>0</v>
      </c>
      <c r="J47" s="310" t="n">
        <f aca="false">G47+H47+I47</f>
        <v>0</v>
      </c>
      <c r="K47" s="311" t="n">
        <f aca="false">F47+J47</f>
        <v>0</v>
      </c>
      <c r="L47" s="312" t="n">
        <f aca="false">(F47+J47)/98*100</f>
        <v>0</v>
      </c>
      <c r="M47" s="309" t="n">
        <f aca="false">июль!F48</f>
        <v>0</v>
      </c>
      <c r="N47" s="309" t="n">
        <f aca="false">август!F48</f>
        <v>0</v>
      </c>
      <c r="O47" s="309" t="n">
        <f aca="false">сентябрь!F48</f>
        <v>0</v>
      </c>
      <c r="P47" s="313" t="n">
        <f aca="false">M47+N47+O47</f>
        <v>0</v>
      </c>
      <c r="Q47" s="314" t="n">
        <f aca="false">октябрь!F48</f>
        <v>0</v>
      </c>
      <c r="R47" s="315" t="n">
        <f aca="false">ноябрь!F51</f>
        <v>0</v>
      </c>
      <c r="S47" s="315" t="n">
        <f aca="false">декабрь!F48</f>
        <v>0</v>
      </c>
      <c r="T47" s="316" t="n">
        <f aca="false">Q47+R47+S47</f>
        <v>0</v>
      </c>
      <c r="U47" s="317" t="n">
        <f aca="false">(P47+T47)/98*100</f>
        <v>0</v>
      </c>
      <c r="V47" s="318" t="n">
        <f aca="false">T47+P47+K47</f>
        <v>0</v>
      </c>
      <c r="W47" s="317" t="n">
        <f aca="false">L47+U47</f>
        <v>0</v>
      </c>
      <c r="X47" s="325" t="n">
        <f aca="false">X46+1</f>
        <v>39</v>
      </c>
      <c r="Y47" s="326"/>
      <c r="Z47" s="238"/>
      <c r="AA47" s="238"/>
      <c r="AB47" s="217"/>
      <c r="AC47" s="238"/>
      <c r="AD47" s="320" t="n">
        <f aca="false">13.5*12+Z47-W47</f>
        <v>162</v>
      </c>
      <c r="AE47" s="320" t="n">
        <f aca="false">7+AA47-'Вывоз мусора'!P47</f>
        <v>7</v>
      </c>
      <c r="AF47" s="320" t="n">
        <f aca="false">AB47+26-Целевые!P47</f>
        <v>26</v>
      </c>
      <c r="AG47" s="321"/>
      <c r="AH47" s="322"/>
      <c r="AI47" s="323" t="n">
        <f aca="false">13.5*12+Z47-W47</f>
        <v>162</v>
      </c>
    </row>
    <row r="48" customFormat="false" ht="11.25" hidden="false" customHeight="true" outlineLevel="0" collapsed="false">
      <c r="A48" s="307" t="n">
        <f aca="false">A47+1</f>
        <v>41</v>
      </c>
      <c r="B48" s="308"/>
      <c r="C48" s="309" t="n">
        <f aca="false">январь!F49</f>
        <v>0</v>
      </c>
      <c r="D48" s="309" t="n">
        <f aca="false">февраль!F49</f>
        <v>0</v>
      </c>
      <c r="E48" s="309" t="n">
        <f aca="false">март!F49</f>
        <v>0</v>
      </c>
      <c r="F48" s="310" t="n">
        <f aca="false">C48+D48+E48</f>
        <v>0</v>
      </c>
      <c r="G48" s="309" t="n">
        <f aca="false">апрель!F49</f>
        <v>0</v>
      </c>
      <c r="H48" s="309" t="n">
        <f aca="false">май!F49</f>
        <v>0</v>
      </c>
      <c r="I48" s="309" t="n">
        <f aca="false">июнь!F49</f>
        <v>0</v>
      </c>
      <c r="J48" s="310" t="n">
        <f aca="false">G48+H48+I48</f>
        <v>0</v>
      </c>
      <c r="K48" s="311" t="n">
        <f aca="false">F48+J48</f>
        <v>0</v>
      </c>
      <c r="L48" s="312" t="n">
        <f aca="false">(F48+J48)/98*100</f>
        <v>0</v>
      </c>
      <c r="M48" s="331"/>
      <c r="N48" s="309" t="n">
        <f aca="false">август!F49</f>
        <v>0</v>
      </c>
      <c r="O48" s="309" t="n">
        <f aca="false">сентябрь!F49</f>
        <v>0</v>
      </c>
      <c r="P48" s="313" t="n">
        <f aca="false">M48+N48+O48</f>
        <v>0</v>
      </c>
      <c r="Q48" s="314" t="n">
        <f aca="false">октябрь!F49</f>
        <v>0</v>
      </c>
      <c r="R48" s="315" t="n">
        <f aca="false">ноябрь!F52</f>
        <v>0</v>
      </c>
      <c r="S48" s="315" t="n">
        <f aca="false">декабрь!F49</f>
        <v>0</v>
      </c>
      <c r="T48" s="316" t="n">
        <f aca="false">Q48+R48+S48</f>
        <v>0</v>
      </c>
      <c r="U48" s="317" t="n">
        <f aca="false">(P48+T48)/98*100</f>
        <v>0</v>
      </c>
      <c r="V48" s="318" t="n">
        <f aca="false">T48+P48+K48</f>
        <v>0</v>
      </c>
      <c r="W48" s="317" t="n">
        <f aca="false">L48+U48-7</f>
        <v>-7</v>
      </c>
      <c r="X48" s="325" t="n">
        <f aca="false">X47+1</f>
        <v>40</v>
      </c>
      <c r="Y48" s="326"/>
      <c r="Z48" s="238"/>
      <c r="AA48" s="238"/>
      <c r="AB48" s="217"/>
      <c r="AC48" s="238"/>
      <c r="AD48" s="320" t="n">
        <f aca="false">13.5*12+Z48-W48</f>
        <v>169</v>
      </c>
      <c r="AE48" s="320" t="n">
        <f aca="false">7+AA48-'Вывоз мусора'!P48</f>
        <v>0</v>
      </c>
      <c r="AF48" s="320" t="n">
        <f aca="false">AB48+26-Целевые!P48</f>
        <v>26</v>
      </c>
      <c r="AG48" s="321"/>
      <c r="AH48" s="322"/>
      <c r="AI48" s="323" t="n">
        <f aca="false">13.5*12+Z48-W48</f>
        <v>169</v>
      </c>
      <c r="AJ48" s="332"/>
      <c r="AK48" s="333"/>
      <c r="AL48" s="333"/>
      <c r="AM48" s="333"/>
      <c r="AN48" s="333"/>
      <c r="AO48" s="333"/>
      <c r="AP48" s="333"/>
      <c r="AQ48" s="333"/>
      <c r="AR48" s="333"/>
      <c r="AS48" s="333"/>
    </row>
    <row r="49" customFormat="false" ht="12.8" hidden="false" customHeight="false" outlineLevel="0" collapsed="false">
      <c r="A49" s="307" t="n">
        <f aca="false">A48+1</f>
        <v>42</v>
      </c>
      <c r="B49" s="308"/>
      <c r="C49" s="309" t="n">
        <f aca="false">январь!F50</f>
        <v>13.23</v>
      </c>
      <c r="D49" s="309" t="n">
        <f aca="false">февраль!F50</f>
        <v>0</v>
      </c>
      <c r="E49" s="309" t="n">
        <f aca="false">март!F50</f>
        <v>0</v>
      </c>
      <c r="F49" s="310" t="n">
        <f aca="false">C49+D49+E49</f>
        <v>13.23</v>
      </c>
      <c r="G49" s="309" t="n">
        <f aca="false">апрель!F50</f>
        <v>0</v>
      </c>
      <c r="H49" s="309" t="n">
        <f aca="false">май!F50</f>
        <v>0</v>
      </c>
      <c r="I49" s="309" t="n">
        <f aca="false">июнь!F50</f>
        <v>0</v>
      </c>
      <c r="J49" s="310" t="n">
        <f aca="false">G49+H49+I49</f>
        <v>0</v>
      </c>
      <c r="K49" s="311" t="n">
        <f aca="false">F49+J49</f>
        <v>13.23</v>
      </c>
      <c r="L49" s="312" t="n">
        <f aca="false">(F49+J49)/98*100</f>
        <v>13.5</v>
      </c>
      <c r="M49" s="309" t="n">
        <f aca="false">июль!F50</f>
        <v>0</v>
      </c>
      <c r="N49" s="309" t="n">
        <f aca="false">август!F50</f>
        <v>0</v>
      </c>
      <c r="O49" s="309" t="n">
        <f aca="false">сентябрь!F50</f>
        <v>0</v>
      </c>
      <c r="P49" s="313" t="n">
        <f aca="false">M49+N49+O49</f>
        <v>0</v>
      </c>
      <c r="Q49" s="314" t="n">
        <f aca="false">октябрь!F50</f>
        <v>0</v>
      </c>
      <c r="R49" s="315" t="n">
        <f aca="false">ноябрь!F53</f>
        <v>0</v>
      </c>
      <c r="S49" s="315" t="n">
        <f aca="false">декабрь!F50</f>
        <v>0</v>
      </c>
      <c r="T49" s="316" t="n">
        <f aca="false">Q49+R49+S49</f>
        <v>0</v>
      </c>
      <c r="U49" s="317" t="n">
        <f aca="false">(P49+T49)/98*100</f>
        <v>0</v>
      </c>
      <c r="V49" s="318" t="n">
        <f aca="false">T49+P49+K49</f>
        <v>13.23</v>
      </c>
      <c r="W49" s="317" t="n">
        <f aca="false">L49+U49</f>
        <v>13.5</v>
      </c>
      <c r="X49" s="325" t="n">
        <f aca="false">X48+1</f>
        <v>41</v>
      </c>
      <c r="Y49" s="326"/>
      <c r="Z49" s="238"/>
      <c r="AA49" s="238"/>
      <c r="AB49" s="217"/>
      <c r="AC49" s="238"/>
      <c r="AD49" s="320" t="n">
        <f aca="false">13.5*12+Z49-W49</f>
        <v>148.5</v>
      </c>
      <c r="AE49" s="320" t="n">
        <f aca="false">7+AA49-'Вывоз мусора'!P49</f>
        <v>7</v>
      </c>
      <c r="AF49" s="320" t="n">
        <f aca="false">AB49+26-Целевые!P49</f>
        <v>26</v>
      </c>
      <c r="AG49" s="321"/>
      <c r="AH49" s="322"/>
      <c r="AI49" s="323" t="n">
        <f aca="false">13.5*12+Z49-W49</f>
        <v>148.5</v>
      </c>
    </row>
    <row r="50" customFormat="false" ht="11.45" hidden="false" customHeight="true" outlineLevel="0" collapsed="false">
      <c r="A50" s="307" t="n">
        <f aca="false">A49+1</f>
        <v>43</v>
      </c>
      <c r="B50" s="308"/>
      <c r="C50" s="309" t="n">
        <f aca="false">январь!F51</f>
        <v>0</v>
      </c>
      <c r="D50" s="309" t="n">
        <f aca="false">февраль!F51</f>
        <v>0</v>
      </c>
      <c r="E50" s="309" t="n">
        <f aca="false">март!F51</f>
        <v>0</v>
      </c>
      <c r="F50" s="310" t="n">
        <f aca="false">C50+D50+E50</f>
        <v>0</v>
      </c>
      <c r="G50" s="309" t="n">
        <f aca="false">апрель!F51</f>
        <v>0</v>
      </c>
      <c r="H50" s="309" t="n">
        <f aca="false">май!F51</f>
        <v>0</v>
      </c>
      <c r="I50" s="309" t="n">
        <f aca="false">июнь!F51</f>
        <v>0</v>
      </c>
      <c r="J50" s="310" t="n">
        <f aca="false">G50+H50+I50</f>
        <v>0</v>
      </c>
      <c r="K50" s="311" t="n">
        <f aca="false">F50+J50</f>
        <v>0</v>
      </c>
      <c r="L50" s="312" t="n">
        <f aca="false">(F50+J50)/98*100</f>
        <v>0</v>
      </c>
      <c r="M50" s="309" t="n">
        <f aca="false">июль!F51</f>
        <v>0</v>
      </c>
      <c r="N50" s="309" t="n">
        <f aca="false">август!F51</f>
        <v>0</v>
      </c>
      <c r="O50" s="309" t="n">
        <f aca="false">сентябрь!F51</f>
        <v>0</v>
      </c>
      <c r="P50" s="313" t="n">
        <f aca="false">M50+N50+O50</f>
        <v>0</v>
      </c>
      <c r="Q50" s="314" t="n">
        <f aca="false">октябрь!F51</f>
        <v>0</v>
      </c>
      <c r="R50" s="315" t="n">
        <f aca="false">ноябрь!F54</f>
        <v>0</v>
      </c>
      <c r="S50" s="315" t="n">
        <f aca="false">декабрь!F51</f>
        <v>0</v>
      </c>
      <c r="T50" s="316" t="n">
        <f aca="false">Q50+R50+S50</f>
        <v>0</v>
      </c>
      <c r="U50" s="317" t="n">
        <f aca="false">(P50+T50)/98*100</f>
        <v>0</v>
      </c>
      <c r="V50" s="318" t="n">
        <f aca="false">T50+P50+K50</f>
        <v>0</v>
      </c>
      <c r="W50" s="317" t="n">
        <f aca="false">L50+U50</f>
        <v>0</v>
      </c>
      <c r="X50" s="325" t="n">
        <f aca="false">X49+1</f>
        <v>42</v>
      </c>
      <c r="Y50" s="326"/>
      <c r="Z50" s="238"/>
      <c r="AA50" s="238"/>
      <c r="AB50" s="217"/>
      <c r="AC50" s="238"/>
      <c r="AD50" s="320" t="n">
        <f aca="false">13.5*12+Z50-W50</f>
        <v>162</v>
      </c>
      <c r="AE50" s="320" t="n">
        <f aca="false">7+AA50-'Вывоз мусора'!P50</f>
        <v>7</v>
      </c>
      <c r="AF50" s="320" t="n">
        <f aca="false">AB50+26-Целевые!P50</f>
        <v>26</v>
      </c>
      <c r="AG50" s="321"/>
      <c r="AH50" s="322"/>
      <c r="AI50" s="323" t="n">
        <f aca="false">13.5*12+Z50-W50</f>
        <v>162</v>
      </c>
    </row>
    <row r="51" customFormat="false" ht="13.15" hidden="false" customHeight="true" outlineLevel="0" collapsed="false">
      <c r="A51" s="307" t="n">
        <f aca="false">A50+1</f>
        <v>44</v>
      </c>
      <c r="B51" s="308"/>
      <c r="C51" s="309" t="n">
        <f aca="false">январь!F52</f>
        <v>0</v>
      </c>
      <c r="D51" s="309" t="n">
        <f aca="false">февраль!F52</f>
        <v>0</v>
      </c>
      <c r="E51" s="309" t="n">
        <f aca="false">март!F52</f>
        <v>0</v>
      </c>
      <c r="F51" s="310" t="n">
        <f aca="false">C51+D51+E51</f>
        <v>0</v>
      </c>
      <c r="G51" s="309" t="n">
        <f aca="false">апрель!F52</f>
        <v>0</v>
      </c>
      <c r="H51" s="309" t="n">
        <f aca="false">май!F52</f>
        <v>0</v>
      </c>
      <c r="I51" s="309" t="n">
        <f aca="false">июнь!F52</f>
        <v>0</v>
      </c>
      <c r="J51" s="310" t="n">
        <f aca="false">G51+H51+I51</f>
        <v>0</v>
      </c>
      <c r="K51" s="311" t="n">
        <f aca="false">F51+J51</f>
        <v>0</v>
      </c>
      <c r="L51" s="312" t="n">
        <f aca="false">(F51+J51)/98*100</f>
        <v>0</v>
      </c>
      <c r="M51" s="309" t="n">
        <f aca="false">июль!F52</f>
        <v>0</v>
      </c>
      <c r="N51" s="309" t="n">
        <f aca="false">август!F52</f>
        <v>0</v>
      </c>
      <c r="O51" s="309" t="n">
        <f aca="false">сентябрь!F52</f>
        <v>0</v>
      </c>
      <c r="P51" s="313" t="n">
        <f aca="false">M51+N51+O51</f>
        <v>0</v>
      </c>
      <c r="Q51" s="314" t="n">
        <f aca="false">октябрь!F52</f>
        <v>0</v>
      </c>
      <c r="R51" s="315" t="n">
        <f aca="false">ноябрь!F55</f>
        <v>0</v>
      </c>
      <c r="S51" s="315" t="n">
        <f aca="false">декабрь!F52</f>
        <v>0</v>
      </c>
      <c r="T51" s="316" t="n">
        <f aca="false">Q51+R51+S51</f>
        <v>0</v>
      </c>
      <c r="U51" s="317" t="n">
        <f aca="false">(P51+T51)/98*100</f>
        <v>0</v>
      </c>
      <c r="V51" s="318" t="n">
        <f aca="false">T51+P51+K51</f>
        <v>0</v>
      </c>
      <c r="W51" s="317" t="n">
        <f aca="false">L51+U51</f>
        <v>0</v>
      </c>
      <c r="X51" s="325" t="n">
        <f aca="false">X50+1</f>
        <v>43</v>
      </c>
      <c r="Y51" s="326"/>
      <c r="Z51" s="238"/>
      <c r="AA51" s="238"/>
      <c r="AB51" s="217"/>
      <c r="AC51" s="238"/>
      <c r="AD51" s="320" t="n">
        <f aca="false">13.5*12+Z51-W51</f>
        <v>162</v>
      </c>
      <c r="AE51" s="320" t="n">
        <f aca="false">7+AA51-'Вывоз мусора'!P51</f>
        <v>7</v>
      </c>
      <c r="AF51" s="320" t="n">
        <f aca="false">AB51+26-Целевые!P51</f>
        <v>26</v>
      </c>
      <c r="AG51" s="321"/>
      <c r="AH51" s="322"/>
      <c r="AI51" s="323" t="n">
        <f aca="false">13.5*12+Z51-W51</f>
        <v>162</v>
      </c>
      <c r="AJ51" s="324"/>
    </row>
    <row r="52" customFormat="false" ht="12" hidden="false" customHeight="true" outlineLevel="0" collapsed="false">
      <c r="A52" s="307" t="n">
        <f aca="false">A51+1</f>
        <v>45</v>
      </c>
      <c r="B52" s="308"/>
      <c r="C52" s="309" t="n">
        <f aca="false">январь!F53</f>
        <v>0</v>
      </c>
      <c r="D52" s="309" t="n">
        <f aca="false">февраль!F53</f>
        <v>0</v>
      </c>
      <c r="E52" s="309" t="n">
        <f aca="false">март!F53</f>
        <v>0</v>
      </c>
      <c r="F52" s="310" t="n">
        <f aca="false">C52+D52+E52</f>
        <v>0</v>
      </c>
      <c r="G52" s="309" t="n">
        <f aca="false">апрель!F53</f>
        <v>0</v>
      </c>
      <c r="H52" s="309" t="n">
        <f aca="false">май!F53</f>
        <v>0</v>
      </c>
      <c r="I52" s="309" t="n">
        <f aca="false">июнь!F53</f>
        <v>0</v>
      </c>
      <c r="J52" s="310" t="n">
        <f aca="false">G52+H52+I52</f>
        <v>0</v>
      </c>
      <c r="K52" s="311" t="n">
        <f aca="false">F52+J52</f>
        <v>0</v>
      </c>
      <c r="L52" s="312" t="n">
        <f aca="false">(F52+J52)/98*100</f>
        <v>0</v>
      </c>
      <c r="M52" s="309" t="n">
        <f aca="false">июль!F53</f>
        <v>0</v>
      </c>
      <c r="N52" s="309" t="n">
        <f aca="false">август!F53</f>
        <v>0</v>
      </c>
      <c r="O52" s="309" t="n">
        <f aca="false">сентябрь!F53</f>
        <v>0</v>
      </c>
      <c r="P52" s="313" t="n">
        <f aca="false">M52+N52+O52</f>
        <v>0</v>
      </c>
      <c r="Q52" s="314" t="n">
        <f aca="false">октябрь!F53</f>
        <v>0</v>
      </c>
      <c r="R52" s="315" t="n">
        <f aca="false">ноябрь!F56</f>
        <v>0</v>
      </c>
      <c r="S52" s="315" t="n">
        <f aca="false">декабрь!F53</f>
        <v>0</v>
      </c>
      <c r="T52" s="316" t="n">
        <f aca="false">Q52+R52+S52</f>
        <v>0</v>
      </c>
      <c r="U52" s="317" t="n">
        <f aca="false">(P52+T52)/98*100</f>
        <v>0</v>
      </c>
      <c r="V52" s="318" t="n">
        <f aca="false">T52+P52+K52</f>
        <v>0</v>
      </c>
      <c r="W52" s="317" t="n">
        <f aca="false">L52+U52</f>
        <v>0</v>
      </c>
      <c r="X52" s="325" t="n">
        <f aca="false">X51+1</f>
        <v>44</v>
      </c>
      <c r="Y52" s="326"/>
      <c r="Z52" s="238"/>
      <c r="AA52" s="238"/>
      <c r="AB52" s="217"/>
      <c r="AC52" s="238"/>
      <c r="AD52" s="320" t="n">
        <f aca="false">13.5*12+Z52-W52</f>
        <v>162</v>
      </c>
      <c r="AE52" s="320" t="n">
        <f aca="false">7+AA52-'Вывоз мусора'!P52</f>
        <v>7</v>
      </c>
      <c r="AF52" s="320" t="n">
        <f aca="false">AB52+26-Целевые!P52</f>
        <v>26</v>
      </c>
      <c r="AG52" s="321"/>
      <c r="AH52" s="322"/>
      <c r="AI52" s="323" t="n">
        <f aca="false">13.5*12+Z52-W52</f>
        <v>162</v>
      </c>
    </row>
    <row r="53" customFormat="false" ht="12.6" hidden="false" customHeight="true" outlineLevel="0" collapsed="false">
      <c r="A53" s="307" t="n">
        <f aca="false">A52+1</f>
        <v>46</v>
      </c>
      <c r="B53" s="308"/>
      <c r="C53" s="309" t="n">
        <f aca="false">январь!F54</f>
        <v>0</v>
      </c>
      <c r="D53" s="309" t="n">
        <f aca="false">февраль!F54</f>
        <v>50.96</v>
      </c>
      <c r="E53" s="309" t="n">
        <f aca="false">март!F54</f>
        <v>0</v>
      </c>
      <c r="F53" s="310" t="n">
        <f aca="false">C53+D53+E53</f>
        <v>50.96</v>
      </c>
      <c r="G53" s="309" t="n">
        <f aca="false">апрель!F54</f>
        <v>0</v>
      </c>
      <c r="H53" s="309" t="n">
        <f aca="false">май!F54</f>
        <v>0</v>
      </c>
      <c r="I53" s="309" t="n">
        <f aca="false">июнь!F54</f>
        <v>0</v>
      </c>
      <c r="J53" s="310" t="n">
        <f aca="false">G53+H53+I53</f>
        <v>0</v>
      </c>
      <c r="K53" s="311" t="n">
        <f aca="false">F53+J53</f>
        <v>50.96</v>
      </c>
      <c r="L53" s="312" t="n">
        <f aca="false">(F53+J53)/98*100</f>
        <v>52</v>
      </c>
      <c r="M53" s="309" t="n">
        <f aca="false">июль!F54</f>
        <v>0</v>
      </c>
      <c r="N53" s="309" t="n">
        <f aca="false">август!F54</f>
        <v>0</v>
      </c>
      <c r="O53" s="309" t="n">
        <f aca="false">сентябрь!F54</f>
        <v>0</v>
      </c>
      <c r="P53" s="313" t="n">
        <f aca="false">M53+N53+O53</f>
        <v>0</v>
      </c>
      <c r="Q53" s="314" t="n">
        <f aca="false">октябрь!F54</f>
        <v>0</v>
      </c>
      <c r="R53" s="315" t="n">
        <f aca="false">ноябрь!F57</f>
        <v>0</v>
      </c>
      <c r="S53" s="315" t="n">
        <f aca="false">декабрь!F54</f>
        <v>0</v>
      </c>
      <c r="T53" s="316" t="n">
        <f aca="false">Q53+R53+S53</f>
        <v>0</v>
      </c>
      <c r="U53" s="317" t="n">
        <f aca="false">(P53+T53)/98*100</f>
        <v>0</v>
      </c>
      <c r="V53" s="318" t="n">
        <f aca="false">T53+P53+K53</f>
        <v>50.96</v>
      </c>
      <c r="W53" s="317" t="n">
        <f aca="false">L53+U53</f>
        <v>52</v>
      </c>
      <c r="X53" s="325" t="n">
        <f aca="false">X52+1</f>
        <v>45</v>
      </c>
      <c r="Y53" s="326"/>
      <c r="Z53" s="238"/>
      <c r="AA53" s="238"/>
      <c r="AB53" s="217"/>
      <c r="AC53" s="238"/>
      <c r="AD53" s="320" t="n">
        <f aca="false">13.5*12+Z53-W53</f>
        <v>110</v>
      </c>
      <c r="AE53" s="320" t="n">
        <f aca="false">7+AA53-'Вывоз мусора'!P53</f>
        <v>7</v>
      </c>
      <c r="AF53" s="320" t="n">
        <f aca="false">AB53+26-Целевые!P53</f>
        <v>26</v>
      </c>
      <c r="AG53" s="321"/>
      <c r="AH53" s="322"/>
      <c r="AI53" s="323" t="n">
        <f aca="false">13.5*12+Z53-W53</f>
        <v>110</v>
      </c>
      <c r="AJ53" s="324"/>
    </row>
    <row r="54" customFormat="false" ht="11.45" hidden="false" customHeight="true" outlineLevel="0" collapsed="false">
      <c r="A54" s="307" t="n">
        <f aca="false">A53+1</f>
        <v>47</v>
      </c>
      <c r="B54" s="308"/>
      <c r="C54" s="309" t="n">
        <f aca="false">январь!F55</f>
        <v>0</v>
      </c>
      <c r="D54" s="309" t="n">
        <f aca="false">февраль!F55</f>
        <v>0</v>
      </c>
      <c r="E54" s="309" t="n">
        <f aca="false">март!F55</f>
        <v>0</v>
      </c>
      <c r="F54" s="310" t="n">
        <f aca="false">C54+D54+E54</f>
        <v>0</v>
      </c>
      <c r="G54" s="309" t="n">
        <f aca="false">апрель!F55</f>
        <v>0</v>
      </c>
      <c r="H54" s="309" t="n">
        <f aca="false">май!F55</f>
        <v>0</v>
      </c>
      <c r="I54" s="309" t="n">
        <f aca="false">июнь!F55</f>
        <v>0</v>
      </c>
      <c r="J54" s="310" t="n">
        <f aca="false">G54+H54+I54</f>
        <v>0</v>
      </c>
      <c r="K54" s="311" t="n">
        <f aca="false">F54+J54</f>
        <v>0</v>
      </c>
      <c r="L54" s="312" t="n">
        <f aca="false">(F54+J54)/98*100</f>
        <v>0</v>
      </c>
      <c r="M54" s="309" t="n">
        <f aca="false">июль!F55</f>
        <v>0</v>
      </c>
      <c r="N54" s="309" t="n">
        <f aca="false">август!F55</f>
        <v>0</v>
      </c>
      <c r="O54" s="309" t="n">
        <f aca="false">сентябрь!F55</f>
        <v>0</v>
      </c>
      <c r="P54" s="313" t="n">
        <f aca="false">M54+N54+O54</f>
        <v>0</v>
      </c>
      <c r="Q54" s="314" t="n">
        <f aca="false">октябрь!F55</f>
        <v>0</v>
      </c>
      <c r="R54" s="315" t="n">
        <f aca="false">ноябрь!F58</f>
        <v>0</v>
      </c>
      <c r="S54" s="315" t="n">
        <f aca="false">декабрь!F55</f>
        <v>0</v>
      </c>
      <c r="T54" s="316" t="n">
        <f aca="false">Q54+R54+S54</f>
        <v>0</v>
      </c>
      <c r="U54" s="317" t="n">
        <f aca="false">(P54+T54)/98*100</f>
        <v>0</v>
      </c>
      <c r="V54" s="318" t="n">
        <f aca="false">T54+P54+K54</f>
        <v>0</v>
      </c>
      <c r="W54" s="317" t="n">
        <f aca="false">L54+U54</f>
        <v>0</v>
      </c>
      <c r="X54" s="325" t="n">
        <f aca="false">X53+1</f>
        <v>46</v>
      </c>
      <c r="Y54" s="326"/>
      <c r="Z54" s="238"/>
      <c r="AA54" s="238"/>
      <c r="AB54" s="217"/>
      <c r="AC54" s="238"/>
      <c r="AD54" s="320" t="n">
        <f aca="false">13.5*12+Z54-W54</f>
        <v>162</v>
      </c>
      <c r="AE54" s="320" t="n">
        <f aca="false">7+AA54-'Вывоз мусора'!P54</f>
        <v>7</v>
      </c>
      <c r="AF54" s="320" t="n">
        <f aca="false">AB54+26-Целевые!P54</f>
        <v>26</v>
      </c>
      <c r="AG54" s="321"/>
      <c r="AH54" s="322"/>
      <c r="AI54" s="323" t="n">
        <f aca="false">13.5*12+Z54-W54</f>
        <v>162</v>
      </c>
    </row>
    <row r="55" customFormat="false" ht="11.25" hidden="false" customHeight="true" outlineLevel="0" collapsed="false">
      <c r="A55" s="307" t="n">
        <f aca="false">A54+1</f>
        <v>48</v>
      </c>
      <c r="B55" s="308"/>
      <c r="C55" s="309" t="n">
        <f aca="false">январь!F56</f>
        <v>0</v>
      </c>
      <c r="D55" s="309" t="n">
        <f aca="false">февраль!F56</f>
        <v>0</v>
      </c>
      <c r="E55" s="309" t="n">
        <f aca="false">март!F56</f>
        <v>0</v>
      </c>
      <c r="F55" s="310" t="n">
        <f aca="false">C55+D55+E55</f>
        <v>0</v>
      </c>
      <c r="G55" s="309" t="n">
        <f aca="false">апрель!F56</f>
        <v>0</v>
      </c>
      <c r="H55" s="309" t="n">
        <f aca="false">май!F56</f>
        <v>0</v>
      </c>
      <c r="I55" s="309" t="n">
        <f aca="false">июнь!F56</f>
        <v>0</v>
      </c>
      <c r="J55" s="310" t="n">
        <f aca="false">G55+H55+I55</f>
        <v>0</v>
      </c>
      <c r="K55" s="311" t="n">
        <f aca="false">F55+J55</f>
        <v>0</v>
      </c>
      <c r="L55" s="312" t="n">
        <f aca="false">(F55+J55)/98*100</f>
        <v>0</v>
      </c>
      <c r="M55" s="309" t="n">
        <f aca="false">июль!F56</f>
        <v>0</v>
      </c>
      <c r="N55" s="309" t="n">
        <f aca="false">август!F56</f>
        <v>0</v>
      </c>
      <c r="O55" s="309" t="n">
        <f aca="false">сентябрь!F56</f>
        <v>0</v>
      </c>
      <c r="P55" s="313" t="n">
        <f aca="false">M55+N55+O55</f>
        <v>0</v>
      </c>
      <c r="Q55" s="314" t="n">
        <f aca="false">октябрь!F56</f>
        <v>0</v>
      </c>
      <c r="R55" s="315" t="n">
        <f aca="false">ноябрь!F59</f>
        <v>0</v>
      </c>
      <c r="S55" s="315" t="n">
        <f aca="false">декабрь!F56</f>
        <v>0</v>
      </c>
      <c r="T55" s="316" t="n">
        <f aca="false">Q55+R55+S55</f>
        <v>0</v>
      </c>
      <c r="U55" s="317" t="n">
        <f aca="false">(P55+T55)/98*100</f>
        <v>0</v>
      </c>
      <c r="V55" s="318" t="n">
        <f aca="false">T55+P55+K55</f>
        <v>0</v>
      </c>
      <c r="W55" s="317" t="n">
        <f aca="false">L55+U55</f>
        <v>0</v>
      </c>
      <c r="X55" s="325" t="n">
        <f aca="false">X54+1</f>
        <v>47</v>
      </c>
      <c r="Y55" s="326"/>
      <c r="Z55" s="238"/>
      <c r="AA55" s="238"/>
      <c r="AB55" s="217"/>
      <c r="AC55" s="238"/>
      <c r="AD55" s="320" t="n">
        <f aca="false">13.5*12+Z55-W55</f>
        <v>162</v>
      </c>
      <c r="AE55" s="320" t="n">
        <f aca="false">7+AA55-'Вывоз мусора'!P55</f>
        <v>7</v>
      </c>
      <c r="AF55" s="320" t="n">
        <f aca="false">AB55+26-Целевые!P55</f>
        <v>26</v>
      </c>
      <c r="AG55" s="321"/>
      <c r="AH55" s="322"/>
      <c r="AI55" s="323" t="n">
        <f aca="false">13.5*12+Z55-W55</f>
        <v>162</v>
      </c>
    </row>
    <row r="56" customFormat="false" ht="12.75" hidden="false" customHeight="true" outlineLevel="0" collapsed="false">
      <c r="A56" s="307" t="n">
        <f aca="false">A55+1</f>
        <v>49</v>
      </c>
      <c r="B56" s="308"/>
      <c r="C56" s="309" t="n">
        <f aca="false">январь!F57</f>
        <v>0</v>
      </c>
      <c r="D56" s="309" t="n">
        <f aca="false">февраль!F57</f>
        <v>0</v>
      </c>
      <c r="E56" s="309" t="n">
        <f aca="false">март!F57</f>
        <v>0</v>
      </c>
      <c r="F56" s="310" t="n">
        <f aca="false">C56+D56+E56</f>
        <v>0</v>
      </c>
      <c r="G56" s="309" t="n">
        <f aca="false">апрель!F57</f>
        <v>0</v>
      </c>
      <c r="H56" s="309" t="n">
        <f aca="false">май!F57</f>
        <v>0</v>
      </c>
      <c r="I56" s="309" t="n">
        <f aca="false">июнь!F57</f>
        <v>0</v>
      </c>
      <c r="J56" s="310" t="n">
        <f aca="false">G56+H56+I56</f>
        <v>0</v>
      </c>
      <c r="K56" s="311" t="n">
        <f aca="false">F56+J56</f>
        <v>0</v>
      </c>
      <c r="L56" s="312" t="n">
        <f aca="false">(F56+J56)/98*100</f>
        <v>0</v>
      </c>
      <c r="M56" s="309" t="n">
        <f aca="false">июль!F57</f>
        <v>0</v>
      </c>
      <c r="N56" s="309" t="n">
        <f aca="false">август!F57</f>
        <v>0</v>
      </c>
      <c r="O56" s="309" t="n">
        <f aca="false">сентябрь!F57</f>
        <v>0</v>
      </c>
      <c r="P56" s="313" t="n">
        <f aca="false">M56+N56+O56</f>
        <v>0</v>
      </c>
      <c r="Q56" s="314" t="n">
        <f aca="false">октябрь!F57</f>
        <v>0</v>
      </c>
      <c r="R56" s="315" t="n">
        <f aca="false">ноябрь!F60</f>
        <v>0</v>
      </c>
      <c r="S56" s="315" t="n">
        <f aca="false">декабрь!F57</f>
        <v>0</v>
      </c>
      <c r="T56" s="316" t="n">
        <f aca="false">Q56+R56+S56</f>
        <v>0</v>
      </c>
      <c r="U56" s="317" t="n">
        <f aca="false">(P56+T56)/98*100</f>
        <v>0</v>
      </c>
      <c r="V56" s="318" t="n">
        <f aca="false">T56+P56+K56</f>
        <v>0</v>
      </c>
      <c r="W56" s="317" t="n">
        <f aca="false">L56+U56</f>
        <v>0</v>
      </c>
      <c r="X56" s="325" t="n">
        <f aca="false">X55+1</f>
        <v>48</v>
      </c>
      <c r="Y56" s="326"/>
      <c r="Z56" s="238"/>
      <c r="AA56" s="238"/>
      <c r="AB56" s="217"/>
      <c r="AC56" s="238"/>
      <c r="AD56" s="320" t="n">
        <f aca="false">13.5*12+Z56-W56</f>
        <v>162</v>
      </c>
      <c r="AE56" s="320" t="n">
        <f aca="false">7+AA56-'Вывоз мусора'!P56</f>
        <v>7</v>
      </c>
      <c r="AF56" s="320" t="n">
        <f aca="false">AB56+26-Целевые!P56</f>
        <v>26</v>
      </c>
      <c r="AG56" s="321"/>
      <c r="AH56" s="322"/>
      <c r="AI56" s="323" t="n">
        <f aca="false">13.5*12+Z56-W56</f>
        <v>162</v>
      </c>
    </row>
    <row r="57" customFormat="false" ht="12.8" hidden="false" customHeight="false" outlineLevel="0" collapsed="false">
      <c r="A57" s="307" t="n">
        <f aca="false">A56+1</f>
        <v>50</v>
      </c>
      <c r="B57" s="308"/>
      <c r="C57" s="309" t="n">
        <f aca="false">январь!F58</f>
        <v>0</v>
      </c>
      <c r="D57" s="309" t="n">
        <f aca="false">февраль!F58</f>
        <v>0</v>
      </c>
      <c r="E57" s="309" t="n">
        <f aca="false">март!F58</f>
        <v>0</v>
      </c>
      <c r="F57" s="310" t="n">
        <f aca="false">C57+D57+E57</f>
        <v>0</v>
      </c>
      <c r="G57" s="309" t="n">
        <f aca="false">апрель!F58</f>
        <v>0</v>
      </c>
      <c r="H57" s="309" t="n">
        <f aca="false">май!F58</f>
        <v>0</v>
      </c>
      <c r="I57" s="309" t="n">
        <f aca="false">июнь!F58</f>
        <v>0</v>
      </c>
      <c r="J57" s="310" t="n">
        <f aca="false">G57+H57+I57</f>
        <v>0</v>
      </c>
      <c r="K57" s="311" t="n">
        <f aca="false">F57+J57</f>
        <v>0</v>
      </c>
      <c r="L57" s="312" t="n">
        <f aca="false">(F57+J57)/98*100</f>
        <v>0</v>
      </c>
      <c r="M57" s="309" t="n">
        <f aca="false">июль!F58</f>
        <v>0</v>
      </c>
      <c r="N57" s="309" t="n">
        <f aca="false">август!F58</f>
        <v>0</v>
      </c>
      <c r="O57" s="309" t="n">
        <f aca="false">сентябрь!F58</f>
        <v>0</v>
      </c>
      <c r="P57" s="313" t="n">
        <f aca="false">M57+N57+O57</f>
        <v>0</v>
      </c>
      <c r="Q57" s="314" t="n">
        <f aca="false">октябрь!F58</f>
        <v>0</v>
      </c>
      <c r="R57" s="315" t="n">
        <f aca="false">ноябрь!F61</f>
        <v>0</v>
      </c>
      <c r="S57" s="315" t="n">
        <f aca="false">декабрь!F58</f>
        <v>0</v>
      </c>
      <c r="T57" s="316" t="n">
        <f aca="false">Q57+R57+S57</f>
        <v>0</v>
      </c>
      <c r="U57" s="317" t="n">
        <f aca="false">(P57+T57)/98*100</f>
        <v>0</v>
      </c>
      <c r="V57" s="318" t="n">
        <f aca="false">T57+P57+K57</f>
        <v>0</v>
      </c>
      <c r="W57" s="317" t="n">
        <f aca="false">L57+U57</f>
        <v>0</v>
      </c>
      <c r="X57" s="325" t="n">
        <f aca="false">X56+1</f>
        <v>49</v>
      </c>
      <c r="Y57" s="326"/>
      <c r="Z57" s="238"/>
      <c r="AA57" s="238"/>
      <c r="AB57" s="217"/>
      <c r="AC57" s="238"/>
      <c r="AD57" s="320" t="n">
        <f aca="false">13.5*12+Z57-W57</f>
        <v>162</v>
      </c>
      <c r="AE57" s="320" t="n">
        <f aca="false">7+AA57-'Вывоз мусора'!P57</f>
        <v>7</v>
      </c>
      <c r="AF57" s="320" t="n">
        <f aca="false">AB57+26-Целевые!P57</f>
        <v>26</v>
      </c>
      <c r="AG57" s="321"/>
      <c r="AH57" s="322"/>
      <c r="AI57" s="323" t="n">
        <f aca="false">13.5*12+Z57-W57</f>
        <v>162</v>
      </c>
      <c r="AJ57" s="324"/>
    </row>
    <row r="58" customFormat="false" ht="11.45" hidden="false" customHeight="true" outlineLevel="0" collapsed="false">
      <c r="A58" s="307" t="n">
        <f aca="false">A57+1</f>
        <v>51</v>
      </c>
      <c r="B58" s="308"/>
      <c r="C58" s="309" t="n">
        <f aca="false">январь!F59</f>
        <v>0</v>
      </c>
      <c r="D58" s="309" t="n">
        <f aca="false">февраль!F59</f>
        <v>0</v>
      </c>
      <c r="E58" s="309" t="n">
        <f aca="false">март!F59</f>
        <v>0</v>
      </c>
      <c r="F58" s="310" t="n">
        <f aca="false">C58+D58+E58</f>
        <v>0</v>
      </c>
      <c r="G58" s="309" t="n">
        <f aca="false">апрель!F59</f>
        <v>0</v>
      </c>
      <c r="H58" s="309" t="n">
        <f aca="false">май!F59</f>
        <v>0</v>
      </c>
      <c r="I58" s="309" t="n">
        <f aca="false">июнь!F59</f>
        <v>0</v>
      </c>
      <c r="J58" s="310" t="n">
        <f aca="false">G58+H58+I58</f>
        <v>0</v>
      </c>
      <c r="K58" s="311" t="n">
        <f aca="false">F58+J58</f>
        <v>0</v>
      </c>
      <c r="L58" s="312" t="n">
        <f aca="false">(F58+J58)/98*100</f>
        <v>0</v>
      </c>
      <c r="M58" s="309" t="n">
        <f aca="false">июль!F59</f>
        <v>0</v>
      </c>
      <c r="N58" s="309" t="n">
        <f aca="false">август!F59</f>
        <v>0</v>
      </c>
      <c r="O58" s="309" t="n">
        <f aca="false">сентябрь!F59</f>
        <v>0</v>
      </c>
      <c r="P58" s="313" t="n">
        <f aca="false">M58+N58+O58</f>
        <v>0</v>
      </c>
      <c r="Q58" s="314" t="n">
        <f aca="false">октябрь!F59</f>
        <v>0</v>
      </c>
      <c r="R58" s="315" t="n">
        <f aca="false">ноябрь!F62</f>
        <v>0</v>
      </c>
      <c r="S58" s="315" t="n">
        <f aca="false">декабрь!F59</f>
        <v>0</v>
      </c>
      <c r="T58" s="316" t="n">
        <f aca="false">Q58+R58+S58</f>
        <v>0</v>
      </c>
      <c r="U58" s="317" t="n">
        <f aca="false">(P58+T58)/98*100</f>
        <v>0</v>
      </c>
      <c r="V58" s="318" t="n">
        <f aca="false">T58+P58+K58</f>
        <v>0</v>
      </c>
      <c r="W58" s="317" t="n">
        <f aca="false">L58+U58</f>
        <v>0</v>
      </c>
      <c r="X58" s="325" t="n">
        <f aca="false">X57+1</f>
        <v>50</v>
      </c>
      <c r="Y58" s="326"/>
      <c r="Z58" s="238"/>
      <c r="AA58" s="238"/>
      <c r="AB58" s="217"/>
      <c r="AC58" s="238"/>
      <c r="AD58" s="320" t="n">
        <f aca="false">13.5*12+Z58-W58</f>
        <v>162</v>
      </c>
      <c r="AE58" s="320" t="n">
        <f aca="false">7+AA58-'Вывоз мусора'!P58</f>
        <v>7</v>
      </c>
      <c r="AF58" s="320" t="n">
        <f aca="false">AB58+26-Целевые!P58</f>
        <v>26</v>
      </c>
      <c r="AG58" s="321"/>
      <c r="AH58" s="322"/>
      <c r="AI58" s="323" t="n">
        <f aca="false">13.5*12+Z58-W58</f>
        <v>162</v>
      </c>
    </row>
    <row r="59" customFormat="false" ht="12" hidden="false" customHeight="true" outlineLevel="0" collapsed="false">
      <c r="A59" s="307" t="n">
        <f aca="false">A58+1</f>
        <v>52</v>
      </c>
      <c r="B59" s="308"/>
      <c r="C59" s="309" t="n">
        <f aca="false">январь!F60</f>
        <v>0</v>
      </c>
      <c r="D59" s="309" t="n">
        <f aca="false">февраль!F60</f>
        <v>0</v>
      </c>
      <c r="E59" s="309" t="n">
        <f aca="false">март!F60</f>
        <v>0</v>
      </c>
      <c r="F59" s="310" t="n">
        <f aca="false">C59+D59+E59</f>
        <v>0</v>
      </c>
      <c r="G59" s="309" t="n">
        <f aca="false">апрель!F60</f>
        <v>0</v>
      </c>
      <c r="H59" s="309" t="n">
        <f aca="false">май!F60</f>
        <v>0</v>
      </c>
      <c r="I59" s="309" t="n">
        <f aca="false">июнь!F60</f>
        <v>0</v>
      </c>
      <c r="J59" s="310" t="n">
        <f aca="false">G59+H59+I59</f>
        <v>0</v>
      </c>
      <c r="K59" s="311" t="n">
        <f aca="false">F59+J59</f>
        <v>0</v>
      </c>
      <c r="L59" s="312" t="n">
        <f aca="false">(F59+J59)/98*100</f>
        <v>0</v>
      </c>
      <c r="M59" s="309" t="n">
        <f aca="false">июль!F60</f>
        <v>0</v>
      </c>
      <c r="N59" s="309" t="n">
        <f aca="false">август!F60</f>
        <v>79.38</v>
      </c>
      <c r="O59" s="309" t="n">
        <f aca="false">сентябрь!F60</f>
        <v>0</v>
      </c>
      <c r="P59" s="313" t="n">
        <f aca="false">M59+N59+O59</f>
        <v>79.38</v>
      </c>
      <c r="Q59" s="314" t="n">
        <f aca="false">октябрь!F60</f>
        <v>0</v>
      </c>
      <c r="R59" s="315" t="n">
        <f aca="false">ноябрь!F63</f>
        <v>0</v>
      </c>
      <c r="S59" s="315" t="n">
        <f aca="false">декабрь!F60</f>
        <v>0</v>
      </c>
      <c r="T59" s="316" t="n">
        <f aca="false">Q59+R59+S59</f>
        <v>0</v>
      </c>
      <c r="U59" s="317" t="n">
        <f aca="false">(P59+T59)/98*100</f>
        <v>81</v>
      </c>
      <c r="V59" s="318" t="n">
        <f aca="false">T59+P59+K59</f>
        <v>79.38</v>
      </c>
      <c r="W59" s="317" t="n">
        <f aca="false">L59+U59</f>
        <v>81</v>
      </c>
      <c r="X59" s="325" t="n">
        <f aca="false">X58+1</f>
        <v>51</v>
      </c>
      <c r="Y59" s="326"/>
      <c r="Z59" s="238"/>
      <c r="AA59" s="238"/>
      <c r="AB59" s="217"/>
      <c r="AC59" s="238"/>
      <c r="AD59" s="320" t="n">
        <f aca="false">13.5*12+Z59-W59</f>
        <v>81</v>
      </c>
      <c r="AE59" s="320" t="n">
        <f aca="false">7+AA59-'Вывоз мусора'!P59</f>
        <v>7</v>
      </c>
      <c r="AF59" s="320" t="n">
        <f aca="false">AB59+26-Целевые!P59</f>
        <v>26</v>
      </c>
      <c r="AG59" s="321"/>
      <c r="AH59" s="322"/>
      <c r="AI59" s="323" t="n">
        <f aca="false">13.5*12+Z59-W59</f>
        <v>81</v>
      </c>
    </row>
    <row r="60" customFormat="false" ht="12.6" hidden="false" customHeight="true" outlineLevel="0" collapsed="false">
      <c r="A60" s="307" t="n">
        <f aca="false">A59+1</f>
        <v>53</v>
      </c>
      <c r="B60" s="308"/>
      <c r="C60" s="309" t="n">
        <f aca="false">январь!F61</f>
        <v>0</v>
      </c>
      <c r="D60" s="309" t="n">
        <f aca="false">февраль!F61</f>
        <v>0</v>
      </c>
      <c r="E60" s="309" t="n">
        <f aca="false">март!F61</f>
        <v>0</v>
      </c>
      <c r="F60" s="310" t="n">
        <f aca="false">C60+D60+E60</f>
        <v>0</v>
      </c>
      <c r="G60" s="309" t="n">
        <f aca="false">апрель!F61</f>
        <v>0</v>
      </c>
      <c r="H60" s="309" t="n">
        <f aca="false">май!F61</f>
        <v>0</v>
      </c>
      <c r="I60" s="309" t="n">
        <f aca="false">июнь!F61</f>
        <v>0</v>
      </c>
      <c r="J60" s="310" t="n">
        <f aca="false">G60+H60+I60</f>
        <v>0</v>
      </c>
      <c r="K60" s="311" t="n">
        <f aca="false">F60+J60</f>
        <v>0</v>
      </c>
      <c r="L60" s="312" t="n">
        <f aca="false">(F60+J60)/98*100</f>
        <v>0</v>
      </c>
      <c r="M60" s="309" t="n">
        <f aca="false">июль!F61</f>
        <v>0</v>
      </c>
      <c r="N60" s="309" t="n">
        <f aca="false">август!F61</f>
        <v>0</v>
      </c>
      <c r="O60" s="309" t="n">
        <f aca="false">сентябрь!F61</f>
        <v>0</v>
      </c>
      <c r="P60" s="313" t="n">
        <f aca="false">M60+N60+O60</f>
        <v>0</v>
      </c>
      <c r="Q60" s="314" t="n">
        <f aca="false">октябрь!F61</f>
        <v>0</v>
      </c>
      <c r="R60" s="315" t="n">
        <f aca="false">ноябрь!F64</f>
        <v>0</v>
      </c>
      <c r="S60" s="315" t="n">
        <f aca="false">декабрь!F61</f>
        <v>0</v>
      </c>
      <c r="T60" s="316" t="n">
        <f aca="false">Q60+R60+S60</f>
        <v>0</v>
      </c>
      <c r="U60" s="317" t="n">
        <f aca="false">(P60+T60)/98*100</f>
        <v>0</v>
      </c>
      <c r="V60" s="318" t="n">
        <f aca="false">T60+P60+K60</f>
        <v>0</v>
      </c>
      <c r="W60" s="317" t="n">
        <f aca="false">L60+U60</f>
        <v>0</v>
      </c>
      <c r="X60" s="325" t="n">
        <f aca="false">X59+1</f>
        <v>52</v>
      </c>
      <c r="Y60" s="326"/>
      <c r="Z60" s="238"/>
      <c r="AA60" s="238"/>
      <c r="AB60" s="217"/>
      <c r="AC60" s="238"/>
      <c r="AD60" s="320" t="n">
        <f aca="false">13.5*12+Z60-W60</f>
        <v>162</v>
      </c>
      <c r="AE60" s="320" t="n">
        <f aca="false">7+AA60-'Вывоз мусора'!P60</f>
        <v>7</v>
      </c>
      <c r="AF60" s="320" t="n">
        <f aca="false">AB60+26-Целевые!P60</f>
        <v>26</v>
      </c>
      <c r="AG60" s="321"/>
      <c r="AH60" s="322"/>
      <c r="AI60" s="323" t="n">
        <f aca="false">13.5*12+Z60-W60</f>
        <v>162</v>
      </c>
    </row>
    <row r="61" customFormat="false" ht="11.25" hidden="false" customHeight="true" outlineLevel="0" collapsed="false">
      <c r="A61" s="307" t="n">
        <f aca="false">A60+1</f>
        <v>54</v>
      </c>
      <c r="B61" s="308"/>
      <c r="C61" s="309" t="n">
        <f aca="false">январь!F62</f>
        <v>0</v>
      </c>
      <c r="D61" s="309" t="n">
        <f aca="false">февраль!F62</f>
        <v>0</v>
      </c>
      <c r="E61" s="309" t="n">
        <f aca="false">март!F62</f>
        <v>0</v>
      </c>
      <c r="F61" s="310" t="n">
        <f aca="false">C61+D61+E61</f>
        <v>0</v>
      </c>
      <c r="G61" s="309" t="n">
        <f aca="false">апрель!F62</f>
        <v>0</v>
      </c>
      <c r="H61" s="309" t="n">
        <f aca="false">май!F62</f>
        <v>0</v>
      </c>
      <c r="I61" s="309" t="n">
        <f aca="false">июнь!F62</f>
        <v>0</v>
      </c>
      <c r="J61" s="310" t="n">
        <f aca="false">G61+H61+I61</f>
        <v>0</v>
      </c>
      <c r="K61" s="311" t="n">
        <f aca="false">F61+J61</f>
        <v>0</v>
      </c>
      <c r="L61" s="312" t="n">
        <f aca="false">(F61+J61)/98*100</f>
        <v>0</v>
      </c>
      <c r="M61" s="309" t="n">
        <f aca="false">июль!F62</f>
        <v>0</v>
      </c>
      <c r="N61" s="309" t="n">
        <f aca="false">август!F62</f>
        <v>0</v>
      </c>
      <c r="O61" s="309" t="n">
        <f aca="false">сентябрь!F62</f>
        <v>0</v>
      </c>
      <c r="P61" s="313" t="n">
        <f aca="false">M61+N61+O61</f>
        <v>0</v>
      </c>
      <c r="Q61" s="314" t="n">
        <f aca="false">октябрь!F62</f>
        <v>0</v>
      </c>
      <c r="R61" s="315" t="n">
        <f aca="false">ноябрь!F65</f>
        <v>0</v>
      </c>
      <c r="S61" s="315" t="n">
        <f aca="false">декабрь!F62</f>
        <v>0</v>
      </c>
      <c r="T61" s="316" t="n">
        <f aca="false">Q61+R61+S61</f>
        <v>0</v>
      </c>
      <c r="U61" s="317" t="n">
        <f aca="false">(P61+T61)/98*100</f>
        <v>0</v>
      </c>
      <c r="V61" s="318" t="n">
        <f aca="false">T61+P61+K61</f>
        <v>0</v>
      </c>
      <c r="W61" s="317" t="n">
        <f aca="false">L61+U61</f>
        <v>0</v>
      </c>
      <c r="X61" s="325" t="n">
        <f aca="false">X60+1</f>
        <v>53</v>
      </c>
      <c r="Y61" s="326"/>
      <c r="Z61" s="238"/>
      <c r="AA61" s="238"/>
      <c r="AB61" s="217"/>
      <c r="AC61" s="238"/>
      <c r="AD61" s="320" t="n">
        <f aca="false">13.5*12+Z61-W61</f>
        <v>162</v>
      </c>
      <c r="AE61" s="320" t="n">
        <f aca="false">7+AA61-'Вывоз мусора'!P61</f>
        <v>7</v>
      </c>
      <c r="AF61" s="320" t="n">
        <f aca="false">AB61+26-Целевые!P61</f>
        <v>26</v>
      </c>
      <c r="AG61" s="321"/>
      <c r="AH61" s="322"/>
      <c r="AI61" s="323" t="n">
        <f aca="false">13.5*12+Z61-W61</f>
        <v>162</v>
      </c>
    </row>
    <row r="62" customFormat="false" ht="12" hidden="false" customHeight="true" outlineLevel="0" collapsed="false">
      <c r="A62" s="307" t="n">
        <f aca="false">A61+1</f>
        <v>55</v>
      </c>
      <c r="B62" s="308"/>
      <c r="C62" s="309" t="n">
        <f aca="false">январь!F63</f>
        <v>0</v>
      </c>
      <c r="D62" s="309" t="n">
        <f aca="false">февраль!F63</f>
        <v>0</v>
      </c>
      <c r="E62" s="309" t="n">
        <f aca="false">март!F63</f>
        <v>0</v>
      </c>
      <c r="F62" s="310" t="n">
        <f aca="false">C62+D62+E62</f>
        <v>0</v>
      </c>
      <c r="G62" s="309" t="n">
        <f aca="false">апрель!F63</f>
        <v>0</v>
      </c>
      <c r="H62" s="309" t="n">
        <f aca="false">май!F63</f>
        <v>0</v>
      </c>
      <c r="I62" s="309" t="n">
        <f aca="false">июнь!F63</f>
        <v>0</v>
      </c>
      <c r="J62" s="310" t="n">
        <f aca="false">G62+H62+I62</f>
        <v>0</v>
      </c>
      <c r="K62" s="311" t="n">
        <f aca="false">F62+J62</f>
        <v>0</v>
      </c>
      <c r="L62" s="312" t="n">
        <f aca="false">(F62+J62)/98*100</f>
        <v>0</v>
      </c>
      <c r="M62" s="309" t="n">
        <f aca="false">июль!F63</f>
        <v>0</v>
      </c>
      <c r="N62" s="309" t="n">
        <f aca="false">август!F63</f>
        <v>0</v>
      </c>
      <c r="O62" s="309" t="n">
        <f aca="false">сентябрь!F63</f>
        <v>0</v>
      </c>
      <c r="P62" s="313" t="n">
        <f aca="false">M62+N62+O62</f>
        <v>0</v>
      </c>
      <c r="Q62" s="314" t="n">
        <f aca="false">октябрь!F63</f>
        <v>0</v>
      </c>
      <c r="R62" s="315" t="n">
        <f aca="false">ноябрь!F66</f>
        <v>0</v>
      </c>
      <c r="S62" s="315" t="n">
        <f aca="false">декабрь!F63</f>
        <v>0</v>
      </c>
      <c r="T62" s="316" t="n">
        <f aca="false">Q62+R62+S62</f>
        <v>0</v>
      </c>
      <c r="U62" s="317" t="n">
        <f aca="false">(P62+T62)/98*100</f>
        <v>0</v>
      </c>
      <c r="V62" s="318" t="n">
        <f aca="false">T62+P62+K62</f>
        <v>0</v>
      </c>
      <c r="W62" s="317" t="n">
        <f aca="false">L62+U62</f>
        <v>0</v>
      </c>
      <c r="X62" s="325" t="n">
        <f aca="false">X61+1</f>
        <v>54</v>
      </c>
      <c r="Y62" s="326"/>
      <c r="Z62" s="238"/>
      <c r="AA62" s="238"/>
      <c r="AB62" s="217"/>
      <c r="AC62" s="238"/>
      <c r="AD62" s="320" t="n">
        <f aca="false">13.5*12+Z62-W62</f>
        <v>162</v>
      </c>
      <c r="AE62" s="320" t="n">
        <f aca="false">7+AA62-'Вывоз мусора'!P62</f>
        <v>7</v>
      </c>
      <c r="AF62" s="320" t="n">
        <f aca="false">AB62+26-Целевые!P62</f>
        <v>26</v>
      </c>
      <c r="AG62" s="321"/>
      <c r="AH62" s="322"/>
      <c r="AI62" s="323" t="n">
        <f aca="false">13.5*12+Z62-W62</f>
        <v>162</v>
      </c>
    </row>
    <row r="63" customFormat="false" ht="11.25" hidden="false" customHeight="true" outlineLevel="0" collapsed="false">
      <c r="A63" s="307" t="n">
        <f aca="false">A62+1</f>
        <v>56</v>
      </c>
      <c r="B63" s="334"/>
      <c r="C63" s="309" t="n">
        <f aca="false">январь!F64</f>
        <v>0</v>
      </c>
      <c r="D63" s="309" t="n">
        <f aca="false">февраль!F64</f>
        <v>0</v>
      </c>
      <c r="E63" s="309" t="n">
        <f aca="false">март!F64</f>
        <v>0</v>
      </c>
      <c r="F63" s="310" t="n">
        <f aca="false">C63+D63+E63</f>
        <v>0</v>
      </c>
      <c r="G63" s="309" t="n">
        <f aca="false">апрель!F64</f>
        <v>0</v>
      </c>
      <c r="H63" s="309" t="n">
        <f aca="false">май!F64</f>
        <v>0</v>
      </c>
      <c r="I63" s="309" t="n">
        <f aca="false">июнь!F64</f>
        <v>0</v>
      </c>
      <c r="J63" s="310" t="n">
        <f aca="false">G63+H63+I63</f>
        <v>0</v>
      </c>
      <c r="K63" s="311" t="n">
        <f aca="false">F63+J63</f>
        <v>0</v>
      </c>
      <c r="L63" s="312" t="n">
        <f aca="false">(F63+J63)/98*100</f>
        <v>0</v>
      </c>
      <c r="M63" s="309" t="n">
        <f aca="false">июль!F64</f>
        <v>0</v>
      </c>
      <c r="N63" s="309" t="n">
        <f aca="false">август!F64</f>
        <v>0</v>
      </c>
      <c r="O63" s="309" t="n">
        <f aca="false">сентябрь!F64</f>
        <v>0</v>
      </c>
      <c r="P63" s="313" t="n">
        <f aca="false">M63+N63+O63</f>
        <v>0</v>
      </c>
      <c r="Q63" s="314" t="n">
        <f aca="false">октябрь!F64</f>
        <v>0</v>
      </c>
      <c r="R63" s="315" t="n">
        <f aca="false">ноябрь!F67</f>
        <v>0</v>
      </c>
      <c r="S63" s="315" t="n">
        <f aca="false">декабрь!F64</f>
        <v>0</v>
      </c>
      <c r="T63" s="316" t="n">
        <f aca="false">Q63+R63+S63</f>
        <v>0</v>
      </c>
      <c r="U63" s="317" t="n">
        <f aca="false">(P63+T63)/98*100</f>
        <v>0</v>
      </c>
      <c r="V63" s="318" t="n">
        <f aca="false">T63+P63+K63</f>
        <v>0</v>
      </c>
      <c r="W63" s="317" t="n">
        <f aca="false">L63+U63</f>
        <v>0</v>
      </c>
      <c r="X63" s="325" t="n">
        <f aca="false">X62+1</f>
        <v>55</v>
      </c>
      <c r="Y63" s="335"/>
      <c r="Z63" s="238"/>
      <c r="AA63" s="238"/>
      <c r="AB63" s="217"/>
      <c r="AC63" s="238"/>
      <c r="AD63" s="320" t="n">
        <f aca="false">13.5*12+Z63-W63</f>
        <v>162</v>
      </c>
      <c r="AE63" s="320" t="n">
        <f aca="false">7+AA63-'Вывоз мусора'!P63</f>
        <v>7</v>
      </c>
      <c r="AF63" s="320" t="n">
        <f aca="false">AB63+26-Целевые!P63</f>
        <v>26</v>
      </c>
      <c r="AG63" s="321"/>
      <c r="AH63" s="322"/>
      <c r="AI63" s="323" t="n">
        <f aca="false">13.5*12+Z63-W63</f>
        <v>162</v>
      </c>
    </row>
    <row r="64" customFormat="false" ht="11.45" hidden="false" customHeight="true" outlineLevel="0" collapsed="false">
      <c r="A64" s="307" t="n">
        <f aca="false">A63+1</f>
        <v>57</v>
      </c>
      <c r="B64" s="308"/>
      <c r="C64" s="309" t="n">
        <f aca="false">январь!F65</f>
        <v>0</v>
      </c>
      <c r="D64" s="309" t="n">
        <f aca="false">февраль!F65</f>
        <v>0</v>
      </c>
      <c r="E64" s="309" t="n">
        <f aca="false">март!F65</f>
        <v>0</v>
      </c>
      <c r="F64" s="310" t="n">
        <f aca="false">C64+D64+E64</f>
        <v>0</v>
      </c>
      <c r="G64" s="309" t="n">
        <f aca="false">апрель!F65</f>
        <v>0</v>
      </c>
      <c r="H64" s="309" t="n">
        <f aca="false">май!F65</f>
        <v>0</v>
      </c>
      <c r="I64" s="309" t="n">
        <f aca="false">июнь!F65</f>
        <v>0</v>
      </c>
      <c r="J64" s="310" t="n">
        <f aca="false">G64+H64+I64</f>
        <v>0</v>
      </c>
      <c r="K64" s="311" t="n">
        <f aca="false">F64+J64</f>
        <v>0</v>
      </c>
      <c r="L64" s="312" t="n">
        <f aca="false">(F64+J64)/98*100</f>
        <v>0</v>
      </c>
      <c r="M64" s="309" t="n">
        <f aca="false">июль!F65</f>
        <v>0</v>
      </c>
      <c r="N64" s="309" t="n">
        <f aca="false">август!F65</f>
        <v>0</v>
      </c>
      <c r="O64" s="309" t="n">
        <f aca="false">сентябрь!F65</f>
        <v>0</v>
      </c>
      <c r="P64" s="313" t="n">
        <f aca="false">M64+N64+O64</f>
        <v>0</v>
      </c>
      <c r="Q64" s="314" t="n">
        <f aca="false">октябрь!F65</f>
        <v>0</v>
      </c>
      <c r="R64" s="315" t="n">
        <f aca="false">ноябрь!F68</f>
        <v>0</v>
      </c>
      <c r="S64" s="315" t="n">
        <f aca="false">декабрь!F65</f>
        <v>0</v>
      </c>
      <c r="T64" s="316" t="n">
        <f aca="false">Q64+R64+S64</f>
        <v>0</v>
      </c>
      <c r="U64" s="317" t="n">
        <f aca="false">(P64+T64)/98*100</f>
        <v>0</v>
      </c>
      <c r="V64" s="318" t="n">
        <f aca="false">T64+P64+K64</f>
        <v>0</v>
      </c>
      <c r="W64" s="317" t="n">
        <f aca="false">L64+U64</f>
        <v>0</v>
      </c>
      <c r="X64" s="325" t="n">
        <f aca="false">X63+1</f>
        <v>56</v>
      </c>
      <c r="Y64" s="326"/>
      <c r="Z64" s="238"/>
      <c r="AA64" s="238"/>
      <c r="AB64" s="217"/>
      <c r="AC64" s="238"/>
      <c r="AD64" s="320" t="n">
        <f aca="false">13.5*12+Z64-W64</f>
        <v>162</v>
      </c>
      <c r="AE64" s="320" t="n">
        <f aca="false">7+AA64-'Вывоз мусора'!P64</f>
        <v>7</v>
      </c>
      <c r="AF64" s="320" t="n">
        <f aca="false">AB64+26-Целевые!P64</f>
        <v>26</v>
      </c>
      <c r="AG64" s="321"/>
      <c r="AH64" s="322"/>
      <c r="AI64" s="323" t="n">
        <f aca="false">13.5*12+Z64-W64</f>
        <v>162</v>
      </c>
    </row>
    <row r="65" customFormat="false" ht="11.25" hidden="false" customHeight="true" outlineLevel="0" collapsed="false">
      <c r="A65" s="307" t="n">
        <f aca="false">A64+1</f>
        <v>58</v>
      </c>
      <c r="B65" s="308"/>
      <c r="C65" s="309" t="n">
        <f aca="false">январь!F66</f>
        <v>0</v>
      </c>
      <c r="D65" s="309" t="n">
        <f aca="false">февраль!F66</f>
        <v>0</v>
      </c>
      <c r="E65" s="309" t="n">
        <f aca="false">март!F66</f>
        <v>0</v>
      </c>
      <c r="F65" s="310" t="n">
        <f aca="false">C65+D65+E65</f>
        <v>0</v>
      </c>
      <c r="G65" s="309" t="n">
        <f aca="false">апрель!F66</f>
        <v>0</v>
      </c>
      <c r="H65" s="309" t="n">
        <f aca="false">май!F66</f>
        <v>0</v>
      </c>
      <c r="I65" s="309" t="n">
        <f aca="false">июнь!F66</f>
        <v>0</v>
      </c>
      <c r="J65" s="310" t="n">
        <f aca="false">G65+H65+I65</f>
        <v>0</v>
      </c>
      <c r="K65" s="311" t="n">
        <f aca="false">F65+J65</f>
        <v>0</v>
      </c>
      <c r="L65" s="312" t="n">
        <f aca="false">(F65+J65)/98*100</f>
        <v>0</v>
      </c>
      <c r="M65" s="309" t="n">
        <f aca="false">июль!F66</f>
        <v>39.69</v>
      </c>
      <c r="N65" s="309" t="n">
        <f aca="false">август!F66</f>
        <v>0</v>
      </c>
      <c r="O65" s="309" t="str">
        <f aca="false">сентябрь!F66</f>
        <v> </v>
      </c>
      <c r="P65" s="313" t="e">
        <f aca="false">M65+N65+O65</f>
        <v>#VALUE!</v>
      </c>
      <c r="Q65" s="314" t="n">
        <f aca="false">октябрь!F66</f>
        <v>0</v>
      </c>
      <c r="R65" s="315" t="n">
        <f aca="false">ноябрь!F69</f>
        <v>0</v>
      </c>
      <c r="S65" s="315" t="n">
        <f aca="false">декабрь!F66</f>
        <v>0</v>
      </c>
      <c r="T65" s="316" t="n">
        <f aca="false">Q65+R65+S65</f>
        <v>0</v>
      </c>
      <c r="U65" s="317" t="e">
        <f aca="false">(P65+T65)/98*100</f>
        <v>#VALUE!</v>
      </c>
      <c r="V65" s="318" t="e">
        <f aca="false">T65+P65+K65</f>
        <v>#VALUE!</v>
      </c>
      <c r="W65" s="317" t="e">
        <f aca="false">L65+U65</f>
        <v>#VALUE!</v>
      </c>
      <c r="X65" s="325" t="n">
        <f aca="false">X64+1</f>
        <v>57</v>
      </c>
      <c r="Y65" s="326"/>
      <c r="Z65" s="238"/>
      <c r="AA65" s="238"/>
      <c r="AB65" s="217"/>
      <c r="AC65" s="238"/>
      <c r="AD65" s="320" t="e">
        <f aca="false">13.5*12+Z65-W65</f>
        <v>#VALUE!</v>
      </c>
      <c r="AE65" s="320" t="n">
        <f aca="false">7+AA65-'Вывоз мусора'!P65</f>
        <v>7</v>
      </c>
      <c r="AF65" s="320" t="n">
        <f aca="false">AB65+26-Целевые!P65</f>
        <v>26</v>
      </c>
      <c r="AG65" s="321"/>
      <c r="AH65" s="322"/>
      <c r="AI65" s="323" t="e">
        <f aca="false">13.5*12+Z65-W65</f>
        <v>#VALUE!</v>
      </c>
    </row>
    <row r="66" customFormat="false" ht="11.45" hidden="false" customHeight="true" outlineLevel="0" collapsed="false">
      <c r="A66" s="307" t="n">
        <f aca="false">A65+1</f>
        <v>59</v>
      </c>
      <c r="B66" s="308"/>
      <c r="C66" s="309" t="n">
        <f aca="false">январь!F67</f>
        <v>0</v>
      </c>
      <c r="D66" s="309" t="n">
        <f aca="false">февраль!F67</f>
        <v>70.07</v>
      </c>
      <c r="E66" s="309" t="n">
        <f aca="false">март!F67</f>
        <v>0</v>
      </c>
      <c r="F66" s="310" t="n">
        <f aca="false">C66+D66+E66</f>
        <v>70.07</v>
      </c>
      <c r="G66" s="309" t="n">
        <f aca="false">апрель!F67</f>
        <v>0</v>
      </c>
      <c r="H66" s="309" t="n">
        <f aca="false">май!F67</f>
        <v>0</v>
      </c>
      <c r="I66" s="309" t="n">
        <f aca="false">июнь!F67</f>
        <v>0</v>
      </c>
      <c r="J66" s="310" t="n">
        <f aca="false">G66+H66+I66</f>
        <v>0</v>
      </c>
      <c r="K66" s="311" t="n">
        <f aca="false">F66+J66</f>
        <v>70.07</v>
      </c>
      <c r="L66" s="312" t="n">
        <f aca="false">(F66+J66)/98*100</f>
        <v>71.5</v>
      </c>
      <c r="M66" s="309" t="n">
        <f aca="false">июль!F67</f>
        <v>0</v>
      </c>
      <c r="N66" s="309" t="n">
        <f aca="false">август!F67</f>
        <v>0</v>
      </c>
      <c r="O66" s="309" t="n">
        <f aca="false">сентябрь!F67</f>
        <v>0</v>
      </c>
      <c r="P66" s="313" t="n">
        <f aca="false">M66+N66+O66</f>
        <v>0</v>
      </c>
      <c r="Q66" s="314" t="n">
        <f aca="false">октябрь!F67</f>
        <v>0</v>
      </c>
      <c r="R66" s="315" t="n">
        <f aca="false">ноябрь!F70</f>
        <v>0</v>
      </c>
      <c r="S66" s="315" t="n">
        <f aca="false">декабрь!F67</f>
        <v>0</v>
      </c>
      <c r="T66" s="316" t="n">
        <f aca="false">Q66+R66+S66</f>
        <v>0</v>
      </c>
      <c r="U66" s="317" t="n">
        <f aca="false">(P66+T66)/98*100</f>
        <v>0</v>
      </c>
      <c r="V66" s="318" t="n">
        <f aca="false">T66+P66+K66</f>
        <v>70.07</v>
      </c>
      <c r="W66" s="317" t="n">
        <f aca="false">L66+U66</f>
        <v>71.5</v>
      </c>
      <c r="X66" s="325" t="n">
        <f aca="false">X65+1</f>
        <v>58</v>
      </c>
      <c r="Y66" s="326"/>
      <c r="Z66" s="238"/>
      <c r="AA66" s="238"/>
      <c r="AB66" s="217"/>
      <c r="AC66" s="238"/>
      <c r="AD66" s="320" t="n">
        <f aca="false">13.5*12+Z66-W66</f>
        <v>90.5</v>
      </c>
      <c r="AE66" s="320" t="n">
        <f aca="false">7+AA66-'Вывоз мусора'!P66</f>
        <v>7</v>
      </c>
      <c r="AF66" s="320" t="n">
        <f aca="false">AB66+26-Целевые!P66</f>
        <v>26</v>
      </c>
      <c r="AG66" s="321"/>
      <c r="AH66" s="322"/>
      <c r="AI66" s="323" t="n">
        <f aca="false">13.5*12+Z66-W66</f>
        <v>90.5</v>
      </c>
    </row>
    <row r="67" customFormat="false" ht="12.8" hidden="false" customHeight="false" outlineLevel="0" collapsed="false">
      <c r="A67" s="307" t="n">
        <f aca="false">A66+1</f>
        <v>60</v>
      </c>
      <c r="B67" s="334"/>
      <c r="C67" s="309" t="n">
        <f aca="false">январь!F68</f>
        <v>0</v>
      </c>
      <c r="D67" s="309" t="n">
        <f aca="false">февраль!F68</f>
        <v>0</v>
      </c>
      <c r="E67" s="309" t="n">
        <f aca="false">март!F68</f>
        <v>0</v>
      </c>
      <c r="F67" s="310" t="n">
        <f aca="false">C67+D67+E67</f>
        <v>0</v>
      </c>
      <c r="G67" s="309" t="n">
        <f aca="false">апрель!F68</f>
        <v>0</v>
      </c>
      <c r="H67" s="309" t="n">
        <f aca="false">май!F68</f>
        <v>0</v>
      </c>
      <c r="I67" s="309" t="n">
        <f aca="false">июнь!F68</f>
        <v>0</v>
      </c>
      <c r="J67" s="310" t="n">
        <f aca="false">G67+H67+I67</f>
        <v>0</v>
      </c>
      <c r="K67" s="311" t="n">
        <f aca="false">F67+J67</f>
        <v>0</v>
      </c>
      <c r="L67" s="312" t="n">
        <f aca="false">(F67+J67)/98*100</f>
        <v>0</v>
      </c>
      <c r="M67" s="309" t="n">
        <f aca="false">июль!F68</f>
        <v>0</v>
      </c>
      <c r="N67" s="309" t="n">
        <f aca="false">август!F68</f>
        <v>0</v>
      </c>
      <c r="O67" s="309" t="n">
        <f aca="false">сентябрь!F68</f>
        <v>0</v>
      </c>
      <c r="P67" s="313" t="n">
        <f aca="false">M67+N67+O67</f>
        <v>0</v>
      </c>
      <c r="Q67" s="314" t="n">
        <f aca="false">октябрь!F68</f>
        <v>0</v>
      </c>
      <c r="R67" s="315" t="n">
        <f aca="false">ноябрь!F71</f>
        <v>0</v>
      </c>
      <c r="S67" s="315" t="n">
        <f aca="false">декабрь!F68</f>
        <v>0</v>
      </c>
      <c r="T67" s="316" t="n">
        <f aca="false">Q67+R67+S67</f>
        <v>0</v>
      </c>
      <c r="U67" s="317" t="n">
        <f aca="false">(P67+T67)/98*100</f>
        <v>0</v>
      </c>
      <c r="V67" s="318" t="n">
        <f aca="false">T67+P67+K67</f>
        <v>0</v>
      </c>
      <c r="W67" s="317" t="n">
        <f aca="false">L67+U67</f>
        <v>0</v>
      </c>
      <c r="X67" s="325" t="n">
        <f aca="false">X66+1</f>
        <v>59</v>
      </c>
      <c r="Y67" s="335"/>
      <c r="Z67" s="238"/>
      <c r="AA67" s="238"/>
      <c r="AB67" s="217"/>
      <c r="AC67" s="238"/>
      <c r="AD67" s="320" t="n">
        <f aca="false">13.5*12+Z67-W67</f>
        <v>162</v>
      </c>
      <c r="AE67" s="320" t="n">
        <f aca="false">7+AA67-'Вывоз мусора'!P67</f>
        <v>7</v>
      </c>
      <c r="AF67" s="320" t="n">
        <f aca="false">AB67+26-Целевые!P67</f>
        <v>26</v>
      </c>
      <c r="AG67" s="321"/>
      <c r="AH67" s="322"/>
      <c r="AI67" s="323" t="n">
        <f aca="false">13.5*12+Z67-W67</f>
        <v>162</v>
      </c>
    </row>
    <row r="68" customFormat="false" ht="12.6" hidden="false" customHeight="true" outlineLevel="0" collapsed="false">
      <c r="A68" s="307" t="n">
        <f aca="false">A67+1</f>
        <v>61</v>
      </c>
      <c r="B68" s="308"/>
      <c r="C68" s="309" t="n">
        <f aca="false">январь!F69</f>
        <v>0</v>
      </c>
      <c r="D68" s="309" t="n">
        <f aca="false">февраль!F69</f>
        <v>0</v>
      </c>
      <c r="E68" s="309" t="n">
        <f aca="false">март!F69</f>
        <v>0</v>
      </c>
      <c r="F68" s="310" t="n">
        <f aca="false">C68+D68+E68</f>
        <v>0</v>
      </c>
      <c r="G68" s="309" t="n">
        <f aca="false">апрель!F69</f>
        <v>0</v>
      </c>
      <c r="H68" s="309" t="n">
        <f aca="false">май!F69</f>
        <v>0</v>
      </c>
      <c r="I68" s="309" t="n">
        <f aca="false">июнь!F69</f>
        <v>0</v>
      </c>
      <c r="J68" s="310" t="n">
        <f aca="false">G68+H68+I68</f>
        <v>0</v>
      </c>
      <c r="K68" s="311" t="n">
        <f aca="false">F68+J68</f>
        <v>0</v>
      </c>
      <c r="L68" s="312" t="n">
        <f aca="false">(F68+J68)/98*100</f>
        <v>0</v>
      </c>
      <c r="M68" s="309" t="n">
        <f aca="false">июль!F69</f>
        <v>0</v>
      </c>
      <c r="N68" s="309" t="n">
        <f aca="false">август!F69</f>
        <v>0</v>
      </c>
      <c r="O68" s="309" t="n">
        <f aca="false">сентябрь!F69</f>
        <v>0</v>
      </c>
      <c r="P68" s="313" t="n">
        <f aca="false">M68+N68+O68</f>
        <v>0</v>
      </c>
      <c r="Q68" s="314" t="n">
        <f aca="false">октябрь!F69</f>
        <v>0</v>
      </c>
      <c r="R68" s="315" t="n">
        <f aca="false">ноябрь!F72</f>
        <v>0</v>
      </c>
      <c r="S68" s="315" t="n">
        <f aca="false">декабрь!F69</f>
        <v>0</v>
      </c>
      <c r="T68" s="316" t="n">
        <f aca="false">Q68+R68+S68</f>
        <v>0</v>
      </c>
      <c r="U68" s="317" t="n">
        <f aca="false">(P68+T68)/98*100</f>
        <v>0</v>
      </c>
      <c r="V68" s="318" t="n">
        <f aca="false">T68+P68+K68</f>
        <v>0</v>
      </c>
      <c r="W68" s="317" t="n">
        <f aca="false">L68+U68</f>
        <v>0</v>
      </c>
      <c r="X68" s="325" t="n">
        <f aca="false">X67+1</f>
        <v>60</v>
      </c>
      <c r="Y68" s="326"/>
      <c r="Z68" s="238"/>
      <c r="AA68" s="238"/>
      <c r="AB68" s="217"/>
      <c r="AC68" s="238"/>
      <c r="AD68" s="320" t="n">
        <f aca="false">13.5*12+Z68-W68</f>
        <v>162</v>
      </c>
      <c r="AE68" s="320" t="n">
        <f aca="false">7+AA68-'Вывоз мусора'!P68</f>
        <v>7</v>
      </c>
      <c r="AF68" s="320" t="n">
        <f aca="false">AB68+26-Целевые!P68</f>
        <v>26</v>
      </c>
      <c r="AG68" s="321"/>
      <c r="AH68" s="322"/>
      <c r="AI68" s="323" t="n">
        <f aca="false">13.5*12+Z68-W68</f>
        <v>162</v>
      </c>
    </row>
    <row r="69" customFormat="false" ht="11.45" hidden="false" customHeight="true" outlineLevel="0" collapsed="false">
      <c r="A69" s="307" t="n">
        <f aca="false">A68+1</f>
        <v>62</v>
      </c>
      <c r="B69" s="308"/>
      <c r="C69" s="309" t="n">
        <f aca="false">январь!F70</f>
        <v>0</v>
      </c>
      <c r="D69" s="309" t="n">
        <f aca="false">февраль!F70</f>
        <v>0</v>
      </c>
      <c r="E69" s="309" t="n">
        <f aca="false">март!F70</f>
        <v>0</v>
      </c>
      <c r="F69" s="310" t="n">
        <f aca="false">C69+D69+E69</f>
        <v>0</v>
      </c>
      <c r="G69" s="309" t="n">
        <f aca="false">апрель!F70</f>
        <v>0</v>
      </c>
      <c r="H69" s="309" t="n">
        <f aca="false">май!F70</f>
        <v>0</v>
      </c>
      <c r="I69" s="309" t="n">
        <f aca="false">июнь!F70</f>
        <v>0</v>
      </c>
      <c r="J69" s="310" t="n">
        <f aca="false">G69+H69+I69</f>
        <v>0</v>
      </c>
      <c r="K69" s="311" t="n">
        <f aca="false">F69+J69</f>
        <v>0</v>
      </c>
      <c r="L69" s="312" t="n">
        <f aca="false">(F69+J69)/98*100</f>
        <v>0</v>
      </c>
      <c r="M69" s="309" t="n">
        <f aca="false">июль!F70</f>
        <v>0</v>
      </c>
      <c r="N69" s="309" t="n">
        <f aca="false">август!F70</f>
        <v>0</v>
      </c>
      <c r="O69" s="309" t="n">
        <f aca="false">сентябрь!F70</f>
        <v>0</v>
      </c>
      <c r="P69" s="313" t="n">
        <f aca="false">M69+N69+O69</f>
        <v>0</v>
      </c>
      <c r="Q69" s="314" t="n">
        <f aca="false">октябрь!F70</f>
        <v>0</v>
      </c>
      <c r="R69" s="315" t="n">
        <f aca="false">ноябрь!F73</f>
        <v>0</v>
      </c>
      <c r="S69" s="315" t="n">
        <f aca="false">декабрь!F70</f>
        <v>0</v>
      </c>
      <c r="T69" s="316" t="n">
        <f aca="false">Q69+R69+S69</f>
        <v>0</v>
      </c>
      <c r="U69" s="317" t="n">
        <f aca="false">(P69+T69)/98*100</f>
        <v>0</v>
      </c>
      <c r="V69" s="318" t="n">
        <f aca="false">T69+P69+K69</f>
        <v>0</v>
      </c>
      <c r="W69" s="317" t="n">
        <f aca="false">L69+U69</f>
        <v>0</v>
      </c>
      <c r="X69" s="325" t="n">
        <f aca="false">X68+1</f>
        <v>61</v>
      </c>
      <c r="Y69" s="326"/>
      <c r="Z69" s="238"/>
      <c r="AA69" s="238"/>
      <c r="AB69" s="217"/>
      <c r="AC69" s="238"/>
      <c r="AD69" s="320" t="n">
        <f aca="false">13.5*12+Z69-W69</f>
        <v>162</v>
      </c>
      <c r="AE69" s="320" t="n">
        <f aca="false">7+AA69-'Вывоз мусора'!P69</f>
        <v>7</v>
      </c>
      <c r="AF69" s="320" t="n">
        <f aca="false">AB69+26-Целевые!P69</f>
        <v>26</v>
      </c>
      <c r="AG69" s="321"/>
      <c r="AH69" s="322"/>
      <c r="AI69" s="323" t="n">
        <f aca="false">13.5*12+Z69-W69</f>
        <v>162</v>
      </c>
    </row>
    <row r="70" customFormat="false" ht="12.6" hidden="false" customHeight="true" outlineLevel="0" collapsed="false">
      <c r="A70" s="307" t="n">
        <f aca="false">A69+1</f>
        <v>63</v>
      </c>
      <c r="B70" s="308"/>
      <c r="C70" s="309" t="n">
        <f aca="false">январь!F71</f>
        <v>0</v>
      </c>
      <c r="D70" s="309" t="n">
        <f aca="false">февраль!F71</f>
        <v>0</v>
      </c>
      <c r="E70" s="309" t="n">
        <f aca="false">март!F71</f>
        <v>40.18</v>
      </c>
      <c r="F70" s="310" t="n">
        <f aca="false">C70+D70+E70</f>
        <v>40.18</v>
      </c>
      <c r="G70" s="309" t="n">
        <f aca="false">апрель!F71</f>
        <v>0</v>
      </c>
      <c r="H70" s="309" t="n">
        <f aca="false">май!F71</f>
        <v>0</v>
      </c>
      <c r="I70" s="309" t="n">
        <f aca="false">июнь!F71</f>
        <v>0</v>
      </c>
      <c r="J70" s="310" t="n">
        <f aca="false">G70+H70+I70</f>
        <v>0</v>
      </c>
      <c r="K70" s="311" t="n">
        <f aca="false">F70+J70</f>
        <v>40.18</v>
      </c>
      <c r="L70" s="312" t="n">
        <f aca="false">(F70+J70)/98*100</f>
        <v>41</v>
      </c>
      <c r="M70" s="309" t="n">
        <f aca="false">июль!F71</f>
        <v>0</v>
      </c>
      <c r="N70" s="309" t="n">
        <f aca="false">август!F71</f>
        <v>0</v>
      </c>
      <c r="O70" s="309" t="n">
        <f aca="false">сентябрь!F71</f>
        <v>0</v>
      </c>
      <c r="P70" s="313" t="n">
        <f aca="false">M70+N70+O70</f>
        <v>0</v>
      </c>
      <c r="Q70" s="314" t="n">
        <f aca="false">октябрь!F71</f>
        <v>0</v>
      </c>
      <c r="R70" s="315" t="n">
        <f aca="false">ноябрь!F74</f>
        <v>0</v>
      </c>
      <c r="S70" s="315" t="n">
        <f aca="false">декабрь!F71</f>
        <v>0</v>
      </c>
      <c r="T70" s="316" t="n">
        <f aca="false">Q70+R70+S70</f>
        <v>0</v>
      </c>
      <c r="U70" s="317" t="n">
        <f aca="false">(P70+T70)/98*100</f>
        <v>0</v>
      </c>
      <c r="V70" s="318" t="n">
        <f aca="false">T70+P70+K70</f>
        <v>40.18</v>
      </c>
      <c r="W70" s="317" t="n">
        <f aca="false">L70+U70</f>
        <v>41</v>
      </c>
      <c r="X70" s="325" t="n">
        <f aca="false">X69+1</f>
        <v>62</v>
      </c>
      <c r="Y70" s="326"/>
      <c r="Z70" s="238"/>
      <c r="AA70" s="238"/>
      <c r="AB70" s="217"/>
      <c r="AC70" s="238"/>
      <c r="AD70" s="320" t="n">
        <f aca="false">13.5*12+Z70-W70</f>
        <v>121</v>
      </c>
      <c r="AE70" s="320" t="n">
        <f aca="false">7+AA70-'Вывоз мусора'!P70</f>
        <v>7</v>
      </c>
      <c r="AF70" s="320" t="n">
        <f aca="false">AB70+26-Целевые!P70</f>
        <v>26</v>
      </c>
      <c r="AG70" s="321"/>
      <c r="AH70" s="322"/>
      <c r="AI70" s="323" t="n">
        <f aca="false">13.5*12+Z70-W70</f>
        <v>121</v>
      </c>
    </row>
    <row r="71" customFormat="false" ht="12.6" hidden="false" customHeight="true" outlineLevel="0" collapsed="false">
      <c r="A71" s="307" t="n">
        <f aca="false">A70+1</f>
        <v>64</v>
      </c>
      <c r="B71" s="308"/>
      <c r="C71" s="309" t="n">
        <f aca="false">январь!F72</f>
        <v>0</v>
      </c>
      <c r="D71" s="309" t="n">
        <f aca="false">февраль!F72</f>
        <v>0</v>
      </c>
      <c r="E71" s="309" t="n">
        <f aca="false">март!F72</f>
        <v>0</v>
      </c>
      <c r="F71" s="310" t="n">
        <f aca="false">C71+D71+E71</f>
        <v>0</v>
      </c>
      <c r="G71" s="309" t="n">
        <f aca="false">апрель!F72</f>
        <v>0</v>
      </c>
      <c r="H71" s="309" t="n">
        <f aca="false">май!F72</f>
        <v>0</v>
      </c>
      <c r="I71" s="309" t="n">
        <f aca="false">июнь!F72</f>
        <v>0</v>
      </c>
      <c r="J71" s="310" t="n">
        <f aca="false">G71+H71+I71</f>
        <v>0</v>
      </c>
      <c r="K71" s="311" t="n">
        <f aca="false">F71+J71</f>
        <v>0</v>
      </c>
      <c r="L71" s="312" t="n">
        <f aca="false">(F71+J71)/98*100</f>
        <v>0</v>
      </c>
      <c r="M71" s="309" t="n">
        <f aca="false">июль!F72</f>
        <v>0</v>
      </c>
      <c r="N71" s="309" t="n">
        <f aca="false">август!F72</f>
        <v>0</v>
      </c>
      <c r="O71" s="309" t="n">
        <f aca="false">сентябрь!F72</f>
        <v>0</v>
      </c>
      <c r="P71" s="313" t="n">
        <f aca="false">M71+N71+O71</f>
        <v>0</v>
      </c>
      <c r="Q71" s="314" t="n">
        <f aca="false">октябрь!F72</f>
        <v>0</v>
      </c>
      <c r="R71" s="315" t="n">
        <f aca="false">ноябрь!F75</f>
        <v>0</v>
      </c>
      <c r="S71" s="315" t="n">
        <f aca="false">декабрь!F72</f>
        <v>0</v>
      </c>
      <c r="T71" s="316" t="n">
        <f aca="false">Q71+R71+S71</f>
        <v>0</v>
      </c>
      <c r="U71" s="317" t="n">
        <f aca="false">(P71+T71)/98*100</f>
        <v>0</v>
      </c>
      <c r="V71" s="318" t="n">
        <f aca="false">T71+P71+K71</f>
        <v>0</v>
      </c>
      <c r="W71" s="317" t="n">
        <f aca="false">L71+U71</f>
        <v>0</v>
      </c>
      <c r="X71" s="325" t="n">
        <f aca="false">X70+1</f>
        <v>63</v>
      </c>
      <c r="Y71" s="326"/>
      <c r="Z71" s="238"/>
      <c r="AA71" s="238"/>
      <c r="AB71" s="217"/>
      <c r="AC71" s="238"/>
      <c r="AD71" s="320" t="n">
        <f aca="false">13.5*12+Z71-W71</f>
        <v>162</v>
      </c>
      <c r="AE71" s="320" t="n">
        <f aca="false">7+AA71-'Вывоз мусора'!P71</f>
        <v>7</v>
      </c>
      <c r="AF71" s="320" t="n">
        <f aca="false">AB71+26-Целевые!P71</f>
        <v>26</v>
      </c>
      <c r="AG71" s="321"/>
      <c r="AH71" s="322"/>
      <c r="AI71" s="323" t="n">
        <f aca="false">13.5*12+Z71-W71</f>
        <v>162</v>
      </c>
      <c r="AJ71" s="324"/>
    </row>
    <row r="72" customFormat="false" ht="11.25" hidden="false" customHeight="true" outlineLevel="0" collapsed="false">
      <c r="A72" s="307" t="n">
        <f aca="false">A71+1</f>
        <v>65</v>
      </c>
      <c r="B72" s="308"/>
      <c r="C72" s="309" t="n">
        <f aca="false">январь!F73</f>
        <v>0</v>
      </c>
      <c r="D72" s="309" t="n">
        <f aca="false">февраль!F73</f>
        <v>0</v>
      </c>
      <c r="E72" s="309" t="n">
        <f aca="false">март!F73</f>
        <v>0</v>
      </c>
      <c r="F72" s="310" t="n">
        <f aca="false">C72+D72+E72</f>
        <v>0</v>
      </c>
      <c r="G72" s="309" t="n">
        <f aca="false">апрель!F73</f>
        <v>0</v>
      </c>
      <c r="H72" s="309" t="n">
        <f aca="false">май!F73</f>
        <v>0</v>
      </c>
      <c r="I72" s="309" t="n">
        <f aca="false">июнь!F73</f>
        <v>0</v>
      </c>
      <c r="J72" s="310" t="n">
        <f aca="false">G72+H72+I72</f>
        <v>0</v>
      </c>
      <c r="K72" s="311" t="n">
        <f aca="false">F72+J72</f>
        <v>0</v>
      </c>
      <c r="L72" s="312" t="n">
        <f aca="false">(F72+J72)/98*100</f>
        <v>0</v>
      </c>
      <c r="M72" s="309" t="n">
        <f aca="false">июль!F73</f>
        <v>0</v>
      </c>
      <c r="N72" s="309" t="n">
        <f aca="false">август!F73</f>
        <v>0</v>
      </c>
      <c r="O72" s="309" t="n">
        <f aca="false">сентябрь!F73</f>
        <v>0</v>
      </c>
      <c r="P72" s="313" t="n">
        <f aca="false">M72+N72+O72</f>
        <v>0</v>
      </c>
      <c r="Q72" s="314" t="n">
        <f aca="false">октябрь!F73</f>
        <v>0</v>
      </c>
      <c r="R72" s="315" t="n">
        <f aca="false">ноябрь!F76</f>
        <v>0</v>
      </c>
      <c r="S72" s="315" t="n">
        <f aca="false">декабрь!F73</f>
        <v>0</v>
      </c>
      <c r="T72" s="316" t="n">
        <f aca="false">Q72+R72+S72</f>
        <v>0</v>
      </c>
      <c r="U72" s="317" t="n">
        <f aca="false">(P72+T72)/98*100</f>
        <v>0</v>
      </c>
      <c r="V72" s="318" t="n">
        <f aca="false">T72+P72+K72</f>
        <v>0</v>
      </c>
      <c r="W72" s="317" t="n">
        <f aca="false">L72+U72</f>
        <v>0</v>
      </c>
      <c r="X72" s="325" t="n">
        <f aca="false">X71+1</f>
        <v>64</v>
      </c>
      <c r="Y72" s="326"/>
      <c r="Z72" s="238"/>
      <c r="AA72" s="238"/>
      <c r="AB72" s="217"/>
      <c r="AC72" s="238"/>
      <c r="AD72" s="320" t="n">
        <f aca="false">13.5*12+Z72-W72</f>
        <v>162</v>
      </c>
      <c r="AE72" s="320" t="n">
        <f aca="false">7+AA72-'Вывоз мусора'!P72</f>
        <v>7</v>
      </c>
      <c r="AF72" s="320" t="n">
        <f aca="false">AB72+26-Целевые!P72</f>
        <v>26</v>
      </c>
      <c r="AG72" s="321"/>
      <c r="AH72" s="322"/>
      <c r="AI72" s="323" t="n">
        <f aca="false">13.5*12+Z72-W72</f>
        <v>162</v>
      </c>
    </row>
    <row r="73" customFormat="false" ht="13.15" hidden="false" customHeight="true" outlineLevel="0" collapsed="false">
      <c r="A73" s="307" t="n">
        <f aca="false">A72+1</f>
        <v>66</v>
      </c>
      <c r="B73" s="308"/>
      <c r="C73" s="309" t="n">
        <f aca="false">январь!F74</f>
        <v>0</v>
      </c>
      <c r="D73" s="309" t="n">
        <f aca="false">февраль!F74</f>
        <v>0</v>
      </c>
      <c r="E73" s="309" t="n">
        <f aca="false">март!F74</f>
        <v>0</v>
      </c>
      <c r="F73" s="310" t="n">
        <f aca="false">C73+D73+E73</f>
        <v>0</v>
      </c>
      <c r="G73" s="309" t="n">
        <f aca="false">апрель!F74</f>
        <v>0</v>
      </c>
      <c r="H73" s="309" t="n">
        <f aca="false">май!F74</f>
        <v>0</v>
      </c>
      <c r="I73" s="309" t="n">
        <f aca="false">июнь!F74</f>
        <v>0</v>
      </c>
      <c r="J73" s="310" t="n">
        <f aca="false">G73+H73+I73</f>
        <v>0</v>
      </c>
      <c r="K73" s="311" t="n">
        <f aca="false">F73+J73</f>
        <v>0</v>
      </c>
      <c r="L73" s="312" t="n">
        <f aca="false">(F73+J73)/98*100</f>
        <v>0</v>
      </c>
      <c r="M73" s="309" t="n">
        <f aca="false">июль!F74</f>
        <v>0</v>
      </c>
      <c r="N73" s="309" t="n">
        <f aca="false">август!F74</f>
        <v>0</v>
      </c>
      <c r="O73" s="309" t="n">
        <f aca="false">сентябрь!F74</f>
        <v>0</v>
      </c>
      <c r="P73" s="313" t="n">
        <f aca="false">M73+N73+O73</f>
        <v>0</v>
      </c>
      <c r="Q73" s="314" t="n">
        <f aca="false">октябрь!F74</f>
        <v>0</v>
      </c>
      <c r="R73" s="315" t="n">
        <f aca="false">ноябрь!F77</f>
        <v>0</v>
      </c>
      <c r="S73" s="315" t="n">
        <f aca="false">декабрь!F74</f>
        <v>0</v>
      </c>
      <c r="T73" s="316" t="n">
        <f aca="false">Q73+R73+S73</f>
        <v>0</v>
      </c>
      <c r="U73" s="317" t="n">
        <f aca="false">(P73+T73)/98*100</f>
        <v>0</v>
      </c>
      <c r="V73" s="318" t="n">
        <f aca="false">T73+P73+K73</f>
        <v>0</v>
      </c>
      <c r="W73" s="317" t="n">
        <f aca="false">L73+U73</f>
        <v>0</v>
      </c>
      <c r="X73" s="325" t="n">
        <f aca="false">X72+1</f>
        <v>65</v>
      </c>
      <c r="Y73" s="326"/>
      <c r="Z73" s="238"/>
      <c r="AA73" s="238"/>
      <c r="AB73" s="217"/>
      <c r="AC73" s="238"/>
      <c r="AD73" s="320" t="n">
        <f aca="false">13.5*12+Z73-W73</f>
        <v>162</v>
      </c>
      <c r="AE73" s="320" t="n">
        <f aca="false">7+AA73-'Вывоз мусора'!P73</f>
        <v>7</v>
      </c>
      <c r="AF73" s="320" t="n">
        <f aca="false">AB73+26-Целевые!P73</f>
        <v>26</v>
      </c>
      <c r="AG73" s="321"/>
      <c r="AH73" s="322"/>
      <c r="AI73" s="323" t="n">
        <f aca="false">13.5*12+Z73-W73</f>
        <v>162</v>
      </c>
      <c r="AJ73" s="324"/>
    </row>
    <row r="74" customFormat="false" ht="12" hidden="false" customHeight="true" outlineLevel="0" collapsed="false">
      <c r="A74" s="307" t="n">
        <f aca="false">A73+1</f>
        <v>67</v>
      </c>
      <c r="B74" s="308"/>
      <c r="C74" s="309" t="n">
        <f aca="false">январь!F75</f>
        <v>0</v>
      </c>
      <c r="D74" s="309" t="n">
        <f aca="false">февраль!F75</f>
        <v>0</v>
      </c>
      <c r="E74" s="309" t="n">
        <f aca="false">март!F75</f>
        <v>0</v>
      </c>
      <c r="F74" s="310" t="n">
        <f aca="false">C74+D74+E74</f>
        <v>0</v>
      </c>
      <c r="G74" s="309" t="n">
        <f aca="false">апрель!F75</f>
        <v>0</v>
      </c>
      <c r="H74" s="309" t="n">
        <f aca="false">май!F75</f>
        <v>0</v>
      </c>
      <c r="I74" s="309" t="n">
        <f aca="false">июнь!F75</f>
        <v>0</v>
      </c>
      <c r="J74" s="310" t="n">
        <f aca="false">G74+H74+I74</f>
        <v>0</v>
      </c>
      <c r="K74" s="311" t="n">
        <f aca="false">F74+J74</f>
        <v>0</v>
      </c>
      <c r="L74" s="312" t="n">
        <f aca="false">(F74+J74)/98*100</f>
        <v>0</v>
      </c>
      <c r="M74" s="309" t="n">
        <f aca="false">июль!F75</f>
        <v>0</v>
      </c>
      <c r="N74" s="309" t="n">
        <f aca="false">август!F75</f>
        <v>0</v>
      </c>
      <c r="O74" s="309" t="n">
        <f aca="false">сентябрь!F75</f>
        <v>0</v>
      </c>
      <c r="P74" s="313" t="n">
        <f aca="false">M74+N74+O74</f>
        <v>0</v>
      </c>
      <c r="Q74" s="314" t="n">
        <f aca="false">октябрь!F75</f>
        <v>0</v>
      </c>
      <c r="R74" s="315" t="n">
        <f aca="false">ноябрь!F78</f>
        <v>0</v>
      </c>
      <c r="S74" s="315" t="n">
        <f aca="false">декабрь!F75</f>
        <v>0</v>
      </c>
      <c r="T74" s="316" t="n">
        <f aca="false">Q74+R74+S74</f>
        <v>0</v>
      </c>
      <c r="U74" s="317" t="n">
        <f aca="false">(P74+T74)/98*100</f>
        <v>0</v>
      </c>
      <c r="V74" s="318" t="n">
        <f aca="false">T74+P74+K74</f>
        <v>0</v>
      </c>
      <c r="W74" s="317" t="n">
        <f aca="false">L74+U74</f>
        <v>0</v>
      </c>
      <c r="X74" s="325" t="n">
        <f aca="false">X73+1</f>
        <v>66</v>
      </c>
      <c r="Y74" s="326"/>
      <c r="Z74" s="238"/>
      <c r="AA74" s="238"/>
      <c r="AB74" s="217"/>
      <c r="AC74" s="238"/>
      <c r="AD74" s="320" t="n">
        <f aca="false">13.5*12+Z74-W74</f>
        <v>162</v>
      </c>
      <c r="AE74" s="320" t="n">
        <f aca="false">7+AA74-'Вывоз мусора'!P74</f>
        <v>7</v>
      </c>
      <c r="AF74" s="320" t="n">
        <f aca="false">AB74+26-Целевые!P74</f>
        <v>26</v>
      </c>
      <c r="AG74" s="321"/>
      <c r="AH74" s="322"/>
      <c r="AI74" s="323" t="n">
        <f aca="false">13.5*12+Z74-W74</f>
        <v>162</v>
      </c>
    </row>
    <row r="75" customFormat="false" ht="13.5" hidden="false" customHeight="true" outlineLevel="0" collapsed="false">
      <c r="A75" s="307" t="n">
        <f aca="false">A74+1</f>
        <v>68</v>
      </c>
      <c r="B75" s="308"/>
      <c r="C75" s="309" t="n">
        <f aca="false">январь!F76</f>
        <v>0</v>
      </c>
      <c r="D75" s="309" t="n">
        <f aca="false">февраль!F76</f>
        <v>0</v>
      </c>
      <c r="E75" s="309" t="n">
        <f aca="false">март!F76</f>
        <v>0</v>
      </c>
      <c r="F75" s="310" t="n">
        <f aca="false">C75+D75+E75</f>
        <v>0</v>
      </c>
      <c r="G75" s="309" t="n">
        <f aca="false">апрель!F76</f>
        <v>0</v>
      </c>
      <c r="H75" s="309" t="n">
        <f aca="false">май!F76</f>
        <v>0</v>
      </c>
      <c r="I75" s="309" t="n">
        <f aca="false">июнь!F76</f>
        <v>0</v>
      </c>
      <c r="J75" s="310" t="n">
        <f aca="false">G75+H75+I75</f>
        <v>0</v>
      </c>
      <c r="K75" s="311" t="n">
        <f aca="false">F75+J75</f>
        <v>0</v>
      </c>
      <c r="L75" s="312" t="n">
        <f aca="false">(F75+J75)/98*100</f>
        <v>0</v>
      </c>
      <c r="M75" s="309" t="n">
        <f aca="false">июль!F76</f>
        <v>0</v>
      </c>
      <c r="N75" s="309" t="n">
        <f aca="false">август!F76</f>
        <v>0</v>
      </c>
      <c r="O75" s="309" t="n">
        <f aca="false">сентябрь!F76</f>
        <v>0</v>
      </c>
      <c r="P75" s="313" t="n">
        <f aca="false">M75+N75+O75</f>
        <v>0</v>
      </c>
      <c r="Q75" s="314" t="n">
        <f aca="false">октябрь!F76</f>
        <v>0</v>
      </c>
      <c r="R75" s="315" t="n">
        <f aca="false">ноябрь!F79</f>
        <v>0</v>
      </c>
      <c r="S75" s="315" t="n">
        <f aca="false">декабрь!F76</f>
        <v>0</v>
      </c>
      <c r="T75" s="316" t="n">
        <f aca="false">Q75+R75+S75</f>
        <v>0</v>
      </c>
      <c r="U75" s="317" t="n">
        <f aca="false">(P75+T75)/98*100</f>
        <v>0</v>
      </c>
      <c r="V75" s="318" t="n">
        <f aca="false">T75+P75+K75</f>
        <v>0</v>
      </c>
      <c r="W75" s="317" t="n">
        <f aca="false">L75+U75</f>
        <v>0</v>
      </c>
      <c r="X75" s="325" t="n">
        <f aca="false">X74+1</f>
        <v>67</v>
      </c>
      <c r="Y75" s="326"/>
      <c r="Z75" s="238"/>
      <c r="AA75" s="238"/>
      <c r="AB75" s="217"/>
      <c r="AC75" s="238"/>
      <c r="AD75" s="320" t="n">
        <f aca="false">13.5*12+Z75-W75</f>
        <v>162</v>
      </c>
      <c r="AE75" s="320" t="n">
        <f aca="false">7+AA75-'Вывоз мусора'!P75</f>
        <v>7</v>
      </c>
      <c r="AF75" s="320" t="n">
        <f aca="false">AB75+26-Целевые!P75</f>
        <v>26</v>
      </c>
      <c r="AG75" s="321"/>
      <c r="AH75" s="322"/>
      <c r="AI75" s="323" t="n">
        <f aca="false">13.5*12+Z75-W75</f>
        <v>162</v>
      </c>
    </row>
    <row r="76" customFormat="false" ht="12" hidden="false" customHeight="true" outlineLevel="0" collapsed="false">
      <c r="A76" s="307" t="n">
        <f aca="false">A75+1</f>
        <v>69</v>
      </c>
      <c r="B76" s="308"/>
      <c r="C76" s="309" t="n">
        <f aca="false">январь!F77</f>
        <v>0</v>
      </c>
      <c r="D76" s="309" t="n">
        <f aca="false">февраль!F77</f>
        <v>0</v>
      </c>
      <c r="E76" s="309" t="n">
        <f aca="false">март!F77</f>
        <v>0</v>
      </c>
      <c r="F76" s="310" t="n">
        <f aca="false">C76+D76+E76</f>
        <v>0</v>
      </c>
      <c r="G76" s="309" t="n">
        <f aca="false">апрель!F77</f>
        <v>0</v>
      </c>
      <c r="H76" s="309" t="n">
        <f aca="false">май!F77</f>
        <v>0</v>
      </c>
      <c r="I76" s="309" t="n">
        <f aca="false">июнь!F77</f>
        <v>0</v>
      </c>
      <c r="J76" s="310" t="n">
        <f aca="false">G76+H76+I76</f>
        <v>0</v>
      </c>
      <c r="K76" s="311" t="n">
        <f aca="false">F76+J76</f>
        <v>0</v>
      </c>
      <c r="L76" s="312" t="n">
        <f aca="false">(F76+J76)/98*100</f>
        <v>0</v>
      </c>
      <c r="M76" s="309" t="n">
        <f aca="false">июль!F77</f>
        <v>0</v>
      </c>
      <c r="N76" s="309" t="n">
        <f aca="false">август!F77</f>
        <v>0</v>
      </c>
      <c r="O76" s="309" t="n">
        <f aca="false">сентябрь!F77</f>
        <v>0</v>
      </c>
      <c r="P76" s="313" t="n">
        <f aca="false">M76+N76+O76</f>
        <v>0</v>
      </c>
      <c r="Q76" s="314" t="n">
        <f aca="false">октябрь!F77</f>
        <v>0</v>
      </c>
      <c r="R76" s="315" t="n">
        <f aca="false">ноябрь!F80</f>
        <v>0</v>
      </c>
      <c r="S76" s="315" t="n">
        <f aca="false">декабрь!F77</f>
        <v>0</v>
      </c>
      <c r="T76" s="316" t="n">
        <f aca="false">Q76+R76+S76</f>
        <v>0</v>
      </c>
      <c r="U76" s="317" t="n">
        <f aca="false">(P76+T76)/98*100</f>
        <v>0</v>
      </c>
      <c r="V76" s="318" t="n">
        <f aca="false">T76+P76+K76</f>
        <v>0</v>
      </c>
      <c r="W76" s="317" t="n">
        <f aca="false">L76+U76</f>
        <v>0</v>
      </c>
      <c r="X76" s="325" t="n">
        <f aca="false">X75+1</f>
        <v>68</v>
      </c>
      <c r="Y76" s="326"/>
      <c r="Z76" s="238"/>
      <c r="AA76" s="238"/>
      <c r="AB76" s="217"/>
      <c r="AC76" s="238"/>
      <c r="AD76" s="320" t="n">
        <f aca="false">13.5*12+Z76-W76</f>
        <v>162</v>
      </c>
      <c r="AE76" s="320" t="n">
        <f aca="false">7+AA76-'Вывоз мусора'!P76</f>
        <v>7</v>
      </c>
      <c r="AF76" s="320" t="n">
        <f aca="false">AB76+26-Целевые!P76</f>
        <v>26</v>
      </c>
      <c r="AG76" s="321"/>
      <c r="AH76" s="322"/>
      <c r="AI76" s="323" t="n">
        <f aca="false">13.5*12+Z76-W76</f>
        <v>162</v>
      </c>
      <c r="AJ76" s="324"/>
    </row>
    <row r="77" customFormat="false" ht="11.25" hidden="false" customHeight="true" outlineLevel="0" collapsed="false">
      <c r="A77" s="307" t="n">
        <f aca="false">A76+1</f>
        <v>70</v>
      </c>
      <c r="B77" s="336"/>
      <c r="C77" s="309" t="n">
        <f aca="false">январь!F78</f>
        <v>0</v>
      </c>
      <c r="D77" s="309" t="n">
        <f aca="false">февраль!F78</f>
        <v>0</v>
      </c>
      <c r="E77" s="309" t="n">
        <f aca="false">март!F78</f>
        <v>0</v>
      </c>
      <c r="F77" s="310" t="n">
        <f aca="false">C77+D77+E77</f>
        <v>0</v>
      </c>
      <c r="G77" s="309" t="n">
        <f aca="false">апрель!F78</f>
        <v>0</v>
      </c>
      <c r="H77" s="309" t="n">
        <f aca="false">май!F78</f>
        <v>0</v>
      </c>
      <c r="I77" s="309" t="n">
        <f aca="false">июнь!F78</f>
        <v>0</v>
      </c>
      <c r="J77" s="310" t="n">
        <f aca="false">G77+H77+I77</f>
        <v>0</v>
      </c>
      <c r="K77" s="311" t="n">
        <f aca="false">F77+J77</f>
        <v>0</v>
      </c>
      <c r="L77" s="312" t="n">
        <f aca="false">(F77+J77)/98*100</f>
        <v>0</v>
      </c>
      <c r="M77" s="309" t="n">
        <f aca="false">июль!F78</f>
        <v>0</v>
      </c>
      <c r="N77" s="309" t="n">
        <f aca="false">август!F78</f>
        <v>0</v>
      </c>
      <c r="O77" s="309" t="n">
        <f aca="false">сентябрь!F78</f>
        <v>0</v>
      </c>
      <c r="P77" s="313" t="n">
        <f aca="false">M77+N77+O77</f>
        <v>0</v>
      </c>
      <c r="Q77" s="314" t="n">
        <f aca="false">октябрь!F78</f>
        <v>0</v>
      </c>
      <c r="R77" s="315" t="n">
        <f aca="false">ноябрь!F81</f>
        <v>0</v>
      </c>
      <c r="S77" s="315" t="n">
        <f aca="false">декабрь!F78</f>
        <v>0</v>
      </c>
      <c r="T77" s="316" t="n">
        <f aca="false">Q77+R77+S77</f>
        <v>0</v>
      </c>
      <c r="U77" s="317" t="n">
        <f aca="false">(P77+T77)/98*100</f>
        <v>0</v>
      </c>
      <c r="V77" s="318" t="n">
        <f aca="false">T77+P77+K77</f>
        <v>0</v>
      </c>
      <c r="W77" s="317" t="n">
        <f aca="false">L77+U77</f>
        <v>0</v>
      </c>
      <c r="X77" s="325" t="n">
        <f aca="false">X76+1</f>
        <v>69</v>
      </c>
      <c r="Y77" s="326"/>
      <c r="Z77" s="238"/>
      <c r="AA77" s="238"/>
      <c r="AB77" s="217"/>
      <c r="AC77" s="238"/>
      <c r="AD77" s="320" t="n">
        <f aca="false">13.5*12+Z77-W77</f>
        <v>162</v>
      </c>
      <c r="AE77" s="320" t="n">
        <f aca="false">7+AA77-'Вывоз мусора'!P77</f>
        <v>7</v>
      </c>
      <c r="AF77" s="320" t="n">
        <f aca="false">AB77+26-Целевые!P77</f>
        <v>26</v>
      </c>
      <c r="AG77" s="321"/>
      <c r="AH77" s="322"/>
      <c r="AI77" s="323" t="n">
        <f aca="false">13.5*12+Z77-W77</f>
        <v>162</v>
      </c>
      <c r="AJ77" s="324"/>
    </row>
    <row r="78" customFormat="false" ht="10.5" hidden="false" customHeight="true" outlineLevel="0" collapsed="false">
      <c r="A78" s="307" t="n">
        <f aca="false">A77+1</f>
        <v>71</v>
      </c>
      <c r="B78" s="308"/>
      <c r="C78" s="309" t="n">
        <f aca="false">январь!F79</f>
        <v>0</v>
      </c>
      <c r="D78" s="309" t="n">
        <f aca="false">февраль!F79</f>
        <v>0</v>
      </c>
      <c r="E78" s="309" t="n">
        <f aca="false">март!F79</f>
        <v>0</v>
      </c>
      <c r="F78" s="310" t="n">
        <f aca="false">C78+D78+E78</f>
        <v>0</v>
      </c>
      <c r="G78" s="309" t="n">
        <f aca="false">апрель!F79</f>
        <v>0</v>
      </c>
      <c r="H78" s="309" t="n">
        <f aca="false">май!F79</f>
        <v>0</v>
      </c>
      <c r="I78" s="309" t="n">
        <f aca="false">июнь!F79</f>
        <v>0</v>
      </c>
      <c r="J78" s="310" t="n">
        <f aca="false">G78+H78+I78</f>
        <v>0</v>
      </c>
      <c r="K78" s="311" t="n">
        <f aca="false">F78+J78</f>
        <v>0</v>
      </c>
      <c r="L78" s="312" t="n">
        <f aca="false">(F78+J78)/98*100</f>
        <v>0</v>
      </c>
      <c r="M78" s="309" t="n">
        <f aca="false">июль!F79</f>
        <v>0</v>
      </c>
      <c r="N78" s="309" t="n">
        <f aca="false">август!F79</f>
        <v>0</v>
      </c>
      <c r="O78" s="309" t="n">
        <f aca="false">сентябрь!F79</f>
        <v>0</v>
      </c>
      <c r="P78" s="313" t="n">
        <f aca="false">M78+N78+O78</f>
        <v>0</v>
      </c>
      <c r="Q78" s="314" t="n">
        <f aca="false">октябрь!F79</f>
        <v>0</v>
      </c>
      <c r="R78" s="315" t="n">
        <f aca="false">ноябрь!F82</f>
        <v>0</v>
      </c>
      <c r="S78" s="315" t="n">
        <f aca="false">декабрь!F79</f>
        <v>0</v>
      </c>
      <c r="T78" s="316" t="n">
        <f aca="false">Q78+R78+S78</f>
        <v>0</v>
      </c>
      <c r="U78" s="317" t="n">
        <f aca="false">(P78+T78)/98*100</f>
        <v>0</v>
      </c>
      <c r="V78" s="318" t="n">
        <f aca="false">T78+P78+K78</f>
        <v>0</v>
      </c>
      <c r="W78" s="317" t="n">
        <f aca="false">L78+U78</f>
        <v>0</v>
      </c>
      <c r="X78" s="325" t="n">
        <f aca="false">X77+1</f>
        <v>70</v>
      </c>
      <c r="Y78" s="326"/>
      <c r="Z78" s="238"/>
      <c r="AA78" s="238"/>
      <c r="AB78" s="217"/>
      <c r="AC78" s="238"/>
      <c r="AD78" s="320" t="n">
        <f aca="false">13.5*12+Z78-W78</f>
        <v>162</v>
      </c>
      <c r="AE78" s="320" t="n">
        <f aca="false">7+AA78-'Вывоз мусора'!P78</f>
        <v>7</v>
      </c>
      <c r="AF78" s="320" t="n">
        <f aca="false">AB78+26-Целевые!P78</f>
        <v>26</v>
      </c>
      <c r="AG78" s="321"/>
      <c r="AH78" s="322"/>
      <c r="AI78" s="323" t="n">
        <f aca="false">13.5*12+Z78-W78</f>
        <v>162</v>
      </c>
      <c r="AJ78" s="324"/>
    </row>
    <row r="79" customFormat="false" ht="12" hidden="false" customHeight="true" outlineLevel="0" collapsed="false">
      <c r="A79" s="307" t="n">
        <f aca="false">A78+1</f>
        <v>72</v>
      </c>
      <c r="B79" s="308"/>
      <c r="C79" s="309" t="n">
        <f aca="false">январь!F80</f>
        <v>0</v>
      </c>
      <c r="D79" s="309" t="n">
        <f aca="false">февраль!F80</f>
        <v>0</v>
      </c>
      <c r="E79" s="309" t="n">
        <f aca="false">март!F80</f>
        <v>0</v>
      </c>
      <c r="F79" s="310" t="n">
        <f aca="false">C79+D79+E79</f>
        <v>0</v>
      </c>
      <c r="G79" s="309" t="n">
        <f aca="false">апрель!F80</f>
        <v>0</v>
      </c>
      <c r="H79" s="309" t="n">
        <f aca="false">май!F80</f>
        <v>0</v>
      </c>
      <c r="I79" s="309" t="n">
        <f aca="false">июнь!F80</f>
        <v>0</v>
      </c>
      <c r="J79" s="310" t="n">
        <f aca="false">G79+H79+I79</f>
        <v>0</v>
      </c>
      <c r="K79" s="311" t="n">
        <f aca="false">F79+J79</f>
        <v>0</v>
      </c>
      <c r="L79" s="312" t="n">
        <f aca="false">(F79+J79)/98*100</f>
        <v>0</v>
      </c>
      <c r="M79" s="309" t="n">
        <f aca="false">июль!F80</f>
        <v>0</v>
      </c>
      <c r="N79" s="309" t="n">
        <f aca="false">август!F80</f>
        <v>0</v>
      </c>
      <c r="O79" s="309" t="n">
        <f aca="false">сентябрь!F80</f>
        <v>0</v>
      </c>
      <c r="P79" s="313" t="n">
        <f aca="false">M79+N79+O79</f>
        <v>0</v>
      </c>
      <c r="Q79" s="314" t="n">
        <f aca="false">октябрь!F80</f>
        <v>0</v>
      </c>
      <c r="R79" s="315" t="n">
        <f aca="false">ноябрь!F83</f>
        <v>0</v>
      </c>
      <c r="S79" s="315" t="n">
        <f aca="false">декабрь!F80</f>
        <v>0</v>
      </c>
      <c r="T79" s="316" t="n">
        <f aca="false">Q79+R79+S79</f>
        <v>0</v>
      </c>
      <c r="U79" s="317" t="n">
        <f aca="false">(P79+T79)/98*100</f>
        <v>0</v>
      </c>
      <c r="V79" s="318" t="n">
        <f aca="false">T79+P79+K79</f>
        <v>0</v>
      </c>
      <c r="W79" s="317" t="n">
        <f aca="false">L79+U79</f>
        <v>0</v>
      </c>
      <c r="X79" s="325" t="n">
        <f aca="false">X78+1</f>
        <v>71</v>
      </c>
      <c r="Y79" s="326"/>
      <c r="Z79" s="238"/>
      <c r="AA79" s="238"/>
      <c r="AB79" s="217"/>
      <c r="AC79" s="238"/>
      <c r="AD79" s="320" t="n">
        <f aca="false">13.5*12+Z79-W79</f>
        <v>162</v>
      </c>
      <c r="AE79" s="320" t="n">
        <f aca="false">7+AA79-'Вывоз мусора'!P79</f>
        <v>7</v>
      </c>
      <c r="AF79" s="320" t="n">
        <f aca="false">AB79+26-Целевые!P79</f>
        <v>26</v>
      </c>
      <c r="AG79" s="321"/>
      <c r="AH79" s="322"/>
      <c r="AI79" s="323" t="n">
        <f aca="false">13.5*12+Z79-W79</f>
        <v>162</v>
      </c>
      <c r="AJ79" s="324"/>
    </row>
    <row r="80" s="190" customFormat="true" ht="9.75" hidden="false" customHeight="true" outlineLevel="0" collapsed="false">
      <c r="A80" s="337" t="n">
        <f aca="false">A79+1</f>
        <v>73</v>
      </c>
      <c r="B80" s="338"/>
      <c r="C80" s="339" t="n">
        <f aca="false">январь!F81</f>
        <v>0</v>
      </c>
      <c r="D80" s="339" t="n">
        <f aca="false">февраль!F81</f>
        <v>0</v>
      </c>
      <c r="E80" s="339" t="n">
        <f aca="false">март!F81</f>
        <v>0</v>
      </c>
      <c r="F80" s="340" t="n">
        <f aca="false">C80+D80+E80</f>
        <v>0</v>
      </c>
      <c r="G80" s="339" t="n">
        <f aca="false">апрель!F81</f>
        <v>0</v>
      </c>
      <c r="H80" s="339" t="n">
        <f aca="false">май!F81</f>
        <v>0</v>
      </c>
      <c r="I80" s="339" t="n">
        <f aca="false">июнь!F81</f>
        <v>0</v>
      </c>
      <c r="J80" s="340" t="n">
        <f aca="false">G80+H80+I80</f>
        <v>0</v>
      </c>
      <c r="K80" s="341" t="n">
        <f aca="false">F80+J80</f>
        <v>0</v>
      </c>
      <c r="L80" s="342" t="n">
        <f aca="false">(F80+J80)/98*100</f>
        <v>0</v>
      </c>
      <c r="M80" s="339" t="n">
        <f aca="false">июль!F81</f>
        <v>0</v>
      </c>
      <c r="N80" s="339" t="n">
        <f aca="false">август!F81</f>
        <v>0</v>
      </c>
      <c r="O80" s="339" t="n">
        <f aca="false">сентябрь!F81</f>
        <v>0</v>
      </c>
      <c r="P80" s="340" t="n">
        <f aca="false">M80+N80+O80</f>
        <v>0</v>
      </c>
      <c r="Q80" s="343" t="n">
        <f aca="false">октябрь!F81</f>
        <v>0</v>
      </c>
      <c r="R80" s="343" t="n">
        <f aca="false">ноябрь!F84</f>
        <v>0</v>
      </c>
      <c r="S80" s="343" t="n">
        <f aca="false">декабрь!F81</f>
        <v>0</v>
      </c>
      <c r="T80" s="344" t="n">
        <f aca="false">Q80+R80+S80</f>
        <v>0</v>
      </c>
      <c r="U80" s="345" t="n">
        <f aca="false">(P80+T80)/98*100</f>
        <v>0</v>
      </c>
      <c r="V80" s="346" t="n">
        <f aca="false">T80+P80+K80</f>
        <v>0</v>
      </c>
      <c r="W80" s="345" t="n">
        <f aca="false">L80+U80</f>
        <v>0</v>
      </c>
      <c r="X80" s="337" t="n">
        <f aca="false">X79+1</f>
        <v>72</v>
      </c>
      <c r="Y80" s="347"/>
      <c r="Z80" s="348"/>
      <c r="AA80" s="348"/>
      <c r="AB80" s="348"/>
      <c r="AC80" s="348"/>
      <c r="AD80" s="349"/>
      <c r="AE80" s="349"/>
      <c r="AF80" s="349"/>
      <c r="AG80" s="350"/>
      <c r="AH80" s="349"/>
      <c r="AI80" s="323"/>
      <c r="AJ80" s="278"/>
    </row>
    <row r="81" customFormat="false" ht="12" hidden="false" customHeight="true" outlineLevel="0" collapsed="false">
      <c r="A81" s="307" t="n">
        <f aca="false">A80+1</f>
        <v>74</v>
      </c>
      <c r="B81" s="308"/>
      <c r="C81" s="309" t="n">
        <f aca="false">январь!F82</f>
        <v>0</v>
      </c>
      <c r="D81" s="309" t="n">
        <f aca="false">февраль!F82</f>
        <v>0</v>
      </c>
      <c r="E81" s="309" t="n">
        <f aca="false">март!F82</f>
        <v>0</v>
      </c>
      <c r="F81" s="310" t="n">
        <f aca="false">C81+D81+E81</f>
        <v>0</v>
      </c>
      <c r="G81" s="309" t="n">
        <f aca="false">апрель!F82</f>
        <v>0</v>
      </c>
      <c r="H81" s="309" t="n">
        <f aca="false">май!F82</f>
        <v>0</v>
      </c>
      <c r="I81" s="309" t="n">
        <f aca="false">июнь!F82</f>
        <v>0</v>
      </c>
      <c r="J81" s="310" t="n">
        <f aca="false">G81+H81+I81</f>
        <v>0</v>
      </c>
      <c r="K81" s="311" t="n">
        <f aca="false">F81+J81</f>
        <v>0</v>
      </c>
      <c r="L81" s="312" t="n">
        <f aca="false">(F81+J81)/98*100</f>
        <v>0</v>
      </c>
      <c r="M81" s="309" t="n">
        <f aca="false">июль!F82</f>
        <v>0</v>
      </c>
      <c r="N81" s="309" t="n">
        <f aca="false">август!F82</f>
        <v>0</v>
      </c>
      <c r="O81" s="309" t="n">
        <f aca="false">сентябрь!F82</f>
        <v>0</v>
      </c>
      <c r="P81" s="313" t="n">
        <f aca="false">M81+N81+O81</f>
        <v>0</v>
      </c>
      <c r="Q81" s="314" t="n">
        <f aca="false">октябрь!F82</f>
        <v>0</v>
      </c>
      <c r="R81" s="315" t="n">
        <f aca="false">ноябрь!F85</f>
        <v>0</v>
      </c>
      <c r="S81" s="315" t="n">
        <f aca="false">декабрь!F82</f>
        <v>0</v>
      </c>
      <c r="T81" s="316" t="n">
        <f aca="false">Q81+R81+S81</f>
        <v>0</v>
      </c>
      <c r="U81" s="317" t="n">
        <f aca="false">(P81+T81)/98*100</f>
        <v>0</v>
      </c>
      <c r="V81" s="318" t="n">
        <f aca="false">T81+P81+K81</f>
        <v>0</v>
      </c>
      <c r="W81" s="317" t="n">
        <f aca="false">L81+U81</f>
        <v>0</v>
      </c>
      <c r="X81" s="325" t="n">
        <f aca="false">X80+1</f>
        <v>73</v>
      </c>
      <c r="Y81" s="326"/>
      <c r="Z81" s="238"/>
      <c r="AA81" s="238"/>
      <c r="AB81" s="217"/>
      <c r="AC81" s="238"/>
      <c r="AD81" s="320" t="n">
        <f aca="false">13.5*12+Z81-W81</f>
        <v>162</v>
      </c>
      <c r="AE81" s="320" t="n">
        <f aca="false">7+AA81-'Вывоз мусора'!P81</f>
        <v>7</v>
      </c>
      <c r="AF81" s="320" t="n">
        <f aca="false">AB81+26-Целевые!P81</f>
        <v>26</v>
      </c>
      <c r="AG81" s="321"/>
      <c r="AH81" s="322"/>
      <c r="AI81" s="323" t="n">
        <f aca="false">13.5*12+Z81-W81</f>
        <v>162</v>
      </c>
      <c r="AJ81" s="324"/>
    </row>
    <row r="82" customFormat="false" ht="11.25" hidden="false" customHeight="true" outlineLevel="0" collapsed="false">
      <c r="A82" s="307" t="n">
        <f aca="false">A81+1</f>
        <v>75</v>
      </c>
      <c r="B82" s="308"/>
      <c r="C82" s="351" t="n">
        <f aca="false">январь!F83</f>
        <v>0</v>
      </c>
      <c r="D82" s="309" t="n">
        <f aca="false">февраль!F83</f>
        <v>0</v>
      </c>
      <c r="E82" s="309" t="n">
        <f aca="false">март!F83</f>
        <v>0</v>
      </c>
      <c r="F82" s="310" t="n">
        <f aca="false">C82+D82+E82</f>
        <v>0</v>
      </c>
      <c r="G82" s="309" t="n">
        <f aca="false">апрель!F83</f>
        <v>0</v>
      </c>
      <c r="H82" s="309" t="n">
        <f aca="false">май!F83</f>
        <v>0</v>
      </c>
      <c r="I82" s="309" t="n">
        <f aca="false">июнь!F83</f>
        <v>0</v>
      </c>
      <c r="J82" s="310" t="n">
        <f aca="false">G82+H82+I82</f>
        <v>0</v>
      </c>
      <c r="K82" s="311" t="n">
        <f aca="false">F82+J82</f>
        <v>0</v>
      </c>
      <c r="L82" s="312" t="n">
        <f aca="false">(F82+J82)/98*100</f>
        <v>0</v>
      </c>
      <c r="M82" s="309" t="n">
        <f aca="false">июль!F83</f>
        <v>0</v>
      </c>
      <c r="N82" s="309" t="n">
        <f aca="false">август!F83</f>
        <v>0</v>
      </c>
      <c r="O82" s="309" t="n">
        <f aca="false">сентябрь!F83</f>
        <v>0</v>
      </c>
      <c r="P82" s="313" t="n">
        <f aca="false">M82+N82+O82</f>
        <v>0</v>
      </c>
      <c r="Q82" s="314" t="n">
        <f aca="false">октябрь!F83</f>
        <v>0</v>
      </c>
      <c r="R82" s="315" t="n">
        <f aca="false">ноябрь!F86</f>
        <v>0</v>
      </c>
      <c r="S82" s="315" t="n">
        <f aca="false">декабрь!F83</f>
        <v>0</v>
      </c>
      <c r="T82" s="316" t="n">
        <f aca="false">Q82+R82+S82</f>
        <v>0</v>
      </c>
      <c r="U82" s="317" t="n">
        <f aca="false">(P82+T82)/98*100</f>
        <v>0</v>
      </c>
      <c r="V82" s="318" t="n">
        <f aca="false">T82+P82+K82</f>
        <v>0</v>
      </c>
      <c r="W82" s="317" t="n">
        <f aca="false">L82+U82</f>
        <v>0</v>
      </c>
      <c r="X82" s="325" t="n">
        <f aca="false">X81+1</f>
        <v>74</v>
      </c>
      <c r="Y82" s="326"/>
      <c r="Z82" s="238"/>
      <c r="AA82" s="238"/>
      <c r="AB82" s="217"/>
      <c r="AC82" s="238"/>
      <c r="AD82" s="320" t="n">
        <f aca="false">13.5*12+Z82-W82</f>
        <v>162</v>
      </c>
      <c r="AE82" s="320" t="n">
        <f aca="false">7+AA82-'Вывоз мусора'!P82</f>
        <v>7</v>
      </c>
      <c r="AF82" s="320" t="n">
        <f aca="false">AB82+26-Целевые!P82</f>
        <v>26</v>
      </c>
      <c r="AG82" s="321"/>
      <c r="AH82" s="322"/>
      <c r="AI82" s="323" t="n">
        <f aca="false">13.5*12+Z82-W82</f>
        <v>162</v>
      </c>
      <c r="AJ82" s="324"/>
    </row>
    <row r="83" customFormat="false" ht="11.45" hidden="false" customHeight="true" outlineLevel="0" collapsed="false">
      <c r="A83" s="307" t="n">
        <f aca="false">A82+1</f>
        <v>76</v>
      </c>
      <c r="B83" s="308"/>
      <c r="C83" s="309" t="n">
        <f aca="false">январь!F84</f>
        <v>0</v>
      </c>
      <c r="D83" s="309" t="n">
        <f aca="false">февраль!F84</f>
        <v>0</v>
      </c>
      <c r="E83" s="309" t="n">
        <f aca="false">март!F84</f>
        <v>0</v>
      </c>
      <c r="F83" s="310" t="n">
        <f aca="false">C83+D83+E83</f>
        <v>0</v>
      </c>
      <c r="G83" s="309" t="n">
        <f aca="false">апрель!F84</f>
        <v>0</v>
      </c>
      <c r="H83" s="309" t="n">
        <f aca="false">май!F84</f>
        <v>0</v>
      </c>
      <c r="I83" s="309" t="n">
        <f aca="false">июнь!F84</f>
        <v>0</v>
      </c>
      <c r="J83" s="310" t="n">
        <f aca="false">G83+H83+I83</f>
        <v>0</v>
      </c>
      <c r="K83" s="311" t="n">
        <f aca="false">F83+J83</f>
        <v>0</v>
      </c>
      <c r="L83" s="312" t="n">
        <f aca="false">(F83+J83)/98*100</f>
        <v>0</v>
      </c>
      <c r="M83" s="309" t="n">
        <f aca="false">июль!F84</f>
        <v>0</v>
      </c>
      <c r="N83" s="309" t="n">
        <f aca="false">август!F84</f>
        <v>0</v>
      </c>
      <c r="O83" s="309" t="n">
        <f aca="false">сентябрь!F84</f>
        <v>0</v>
      </c>
      <c r="P83" s="313" t="n">
        <f aca="false">M83+N83+O83</f>
        <v>0</v>
      </c>
      <c r="Q83" s="314" t="n">
        <f aca="false">октябрь!F84</f>
        <v>0</v>
      </c>
      <c r="R83" s="315" t="n">
        <f aca="false">ноябрь!F87</f>
        <v>0</v>
      </c>
      <c r="S83" s="315" t="n">
        <f aca="false">декабрь!F84</f>
        <v>0</v>
      </c>
      <c r="T83" s="316" t="n">
        <f aca="false">Q83+R83+S83</f>
        <v>0</v>
      </c>
      <c r="U83" s="317" t="n">
        <f aca="false">(P83+T83)/98*100</f>
        <v>0</v>
      </c>
      <c r="V83" s="318" t="n">
        <f aca="false">T83+P83+K83</f>
        <v>0</v>
      </c>
      <c r="W83" s="317" t="n">
        <f aca="false">L83+U83</f>
        <v>0</v>
      </c>
      <c r="X83" s="325" t="n">
        <f aca="false">X82+1</f>
        <v>75</v>
      </c>
      <c r="Y83" s="352"/>
      <c r="Z83" s="238"/>
      <c r="AA83" s="238"/>
      <c r="AB83" s="217"/>
      <c r="AC83" s="238"/>
      <c r="AD83" s="320" t="n">
        <f aca="false">13.5*12+Z83-W83</f>
        <v>162</v>
      </c>
      <c r="AE83" s="320" t="n">
        <f aca="false">7+AA83-'Вывоз мусора'!P83</f>
        <v>7</v>
      </c>
      <c r="AF83" s="320" t="n">
        <f aca="false">AB83+26-Целевые!P83</f>
        <v>26</v>
      </c>
      <c r="AG83" s="321"/>
      <c r="AH83" s="322"/>
      <c r="AI83" s="323" t="n">
        <f aca="false">13.5*12+Z83-W83</f>
        <v>162</v>
      </c>
      <c r="AJ83" s="324"/>
    </row>
    <row r="84" customFormat="false" ht="12.8" hidden="false" customHeight="false" outlineLevel="0" collapsed="false">
      <c r="A84" s="307" t="n">
        <f aca="false">A83+1</f>
        <v>77</v>
      </c>
      <c r="B84" s="308"/>
      <c r="C84" s="309" t="n">
        <f aca="false">январь!F85</f>
        <v>0</v>
      </c>
      <c r="D84" s="309" t="n">
        <f aca="false">февраль!F85</f>
        <v>0</v>
      </c>
      <c r="E84" s="309" t="n">
        <f aca="false">март!F85</f>
        <v>0</v>
      </c>
      <c r="F84" s="310" t="n">
        <f aca="false">C84+D84+E84</f>
        <v>0</v>
      </c>
      <c r="G84" s="309" t="n">
        <f aca="false">апрель!F85</f>
        <v>0</v>
      </c>
      <c r="H84" s="309" t="n">
        <f aca="false">май!F85</f>
        <v>0</v>
      </c>
      <c r="I84" s="309" t="n">
        <f aca="false">июнь!F85</f>
        <v>0</v>
      </c>
      <c r="J84" s="310" t="n">
        <f aca="false">G84+H84+I84</f>
        <v>0</v>
      </c>
      <c r="K84" s="311" t="n">
        <f aca="false">F84+J84</f>
        <v>0</v>
      </c>
      <c r="L84" s="312" t="n">
        <f aca="false">(F84+J84)/98*100</f>
        <v>0</v>
      </c>
      <c r="M84" s="309" t="n">
        <f aca="false">июль!F85</f>
        <v>0</v>
      </c>
      <c r="N84" s="309" t="n">
        <f aca="false">август!F85</f>
        <v>0</v>
      </c>
      <c r="O84" s="309" t="n">
        <f aca="false">сентябрь!F85</f>
        <v>0</v>
      </c>
      <c r="P84" s="313" t="n">
        <f aca="false">M84+N84+O84</f>
        <v>0</v>
      </c>
      <c r="Q84" s="314" t="n">
        <f aca="false">октябрь!F85</f>
        <v>0</v>
      </c>
      <c r="R84" s="315" t="n">
        <f aca="false">ноябрь!F88</f>
        <v>0</v>
      </c>
      <c r="S84" s="315" t="n">
        <f aca="false">декабрь!F85</f>
        <v>0</v>
      </c>
      <c r="T84" s="316" t="n">
        <f aca="false">Q84+R84+S84</f>
        <v>0</v>
      </c>
      <c r="U84" s="317" t="n">
        <f aca="false">(P84+T84)/98*100</f>
        <v>0</v>
      </c>
      <c r="V84" s="318" t="n">
        <f aca="false">T84+P84+K84</f>
        <v>0</v>
      </c>
      <c r="W84" s="317" t="n">
        <f aca="false">L84+U84</f>
        <v>0</v>
      </c>
      <c r="X84" s="325" t="n">
        <f aca="false">X83+1</f>
        <v>76</v>
      </c>
      <c r="Y84" s="326"/>
      <c r="Z84" s="238"/>
      <c r="AA84" s="238"/>
      <c r="AB84" s="217"/>
      <c r="AC84" s="238"/>
      <c r="AD84" s="320" t="n">
        <f aca="false">13.5*12+Z84-W84</f>
        <v>162</v>
      </c>
      <c r="AE84" s="320" t="n">
        <f aca="false">7+AA84-'Вывоз мусора'!P84</f>
        <v>7</v>
      </c>
      <c r="AF84" s="320" t="n">
        <f aca="false">AB84+26-Целевые!P84</f>
        <v>26</v>
      </c>
      <c r="AG84" s="321"/>
      <c r="AH84" s="322"/>
      <c r="AI84" s="323" t="n">
        <f aca="false">13.5*12+Z84-W84</f>
        <v>162</v>
      </c>
      <c r="AJ84" s="324"/>
    </row>
    <row r="85" customFormat="false" ht="11.45" hidden="false" customHeight="true" outlineLevel="0" collapsed="false">
      <c r="A85" s="307" t="n">
        <f aca="false">A84+1</f>
        <v>78</v>
      </c>
      <c r="B85" s="308"/>
      <c r="C85" s="309" t="n">
        <f aca="false">январь!F86</f>
        <v>0</v>
      </c>
      <c r="D85" s="309" t="n">
        <f aca="false">февраль!F86</f>
        <v>0</v>
      </c>
      <c r="E85" s="309" t="n">
        <f aca="false">март!F86</f>
        <v>0</v>
      </c>
      <c r="F85" s="310" t="n">
        <f aca="false">C85+D85+E85</f>
        <v>0</v>
      </c>
      <c r="G85" s="309" t="n">
        <f aca="false">апрель!F86</f>
        <v>0</v>
      </c>
      <c r="H85" s="309" t="n">
        <f aca="false">май!F86</f>
        <v>0</v>
      </c>
      <c r="I85" s="309" t="n">
        <f aca="false">июнь!F86</f>
        <v>0</v>
      </c>
      <c r="J85" s="310" t="n">
        <f aca="false">G85+H85+I85</f>
        <v>0</v>
      </c>
      <c r="K85" s="311" t="n">
        <f aca="false">F85+J85</f>
        <v>0</v>
      </c>
      <c r="L85" s="312" t="n">
        <f aca="false">(F85+J85)/98*100</f>
        <v>0</v>
      </c>
      <c r="M85" s="309" t="n">
        <f aca="false">июль!F86</f>
        <v>0</v>
      </c>
      <c r="N85" s="309" t="n">
        <f aca="false">август!F86</f>
        <v>0</v>
      </c>
      <c r="O85" s="309" t="n">
        <f aca="false">сентябрь!F86</f>
        <v>0</v>
      </c>
      <c r="P85" s="313" t="n">
        <f aca="false">M85+N85+O85</f>
        <v>0</v>
      </c>
      <c r="Q85" s="314" t="n">
        <f aca="false">октябрь!F86</f>
        <v>0</v>
      </c>
      <c r="R85" s="315" t="n">
        <f aca="false">ноябрь!F89</f>
        <v>0</v>
      </c>
      <c r="S85" s="315" t="n">
        <f aca="false">декабрь!F86</f>
        <v>0</v>
      </c>
      <c r="T85" s="316" t="n">
        <f aca="false">Q85+R85+S85</f>
        <v>0</v>
      </c>
      <c r="U85" s="317" t="n">
        <f aca="false">(P85+T85)/98*100</f>
        <v>0</v>
      </c>
      <c r="V85" s="318" t="n">
        <f aca="false">T85+P85+K85</f>
        <v>0</v>
      </c>
      <c r="W85" s="317" t="n">
        <f aca="false">L85+U85</f>
        <v>0</v>
      </c>
      <c r="X85" s="325" t="n">
        <f aca="false">X84+1</f>
        <v>77</v>
      </c>
      <c r="Y85" s="326"/>
      <c r="Z85" s="238"/>
      <c r="AA85" s="238"/>
      <c r="AB85" s="217"/>
      <c r="AC85" s="238"/>
      <c r="AD85" s="320" t="n">
        <f aca="false">13.5*12+Z85-W85</f>
        <v>162</v>
      </c>
      <c r="AE85" s="320" t="n">
        <f aca="false">7+AA85-'Вывоз мусора'!P85</f>
        <v>7</v>
      </c>
      <c r="AF85" s="320" t="n">
        <f aca="false">AB85+26-Целевые!P85</f>
        <v>26</v>
      </c>
      <c r="AG85" s="321"/>
      <c r="AH85" s="322"/>
      <c r="AI85" s="323" t="n">
        <f aca="false">13.5*12+Z85-W85</f>
        <v>162</v>
      </c>
      <c r="AJ85" s="324"/>
    </row>
    <row r="86" customFormat="false" ht="12.8" hidden="false" customHeight="false" outlineLevel="0" collapsed="false">
      <c r="A86" s="307" t="n">
        <f aca="false">A85+1</f>
        <v>79</v>
      </c>
      <c r="B86" s="308"/>
      <c r="C86" s="309" t="n">
        <f aca="false">январь!F87</f>
        <v>0</v>
      </c>
      <c r="D86" s="309" t="n">
        <f aca="false">февраль!F87</f>
        <v>0</v>
      </c>
      <c r="E86" s="309" t="n">
        <f aca="false">март!F87</f>
        <v>0</v>
      </c>
      <c r="F86" s="310" t="n">
        <f aca="false">C86+D86+E86</f>
        <v>0</v>
      </c>
      <c r="G86" s="309" t="n">
        <f aca="false">апрель!F87</f>
        <v>0</v>
      </c>
      <c r="H86" s="309" t="n">
        <f aca="false">май!F87</f>
        <v>0</v>
      </c>
      <c r="I86" s="309" t="n">
        <f aca="false">июнь!F87</f>
        <v>0</v>
      </c>
      <c r="J86" s="310" t="n">
        <f aca="false">G86+H86+I86</f>
        <v>0</v>
      </c>
      <c r="K86" s="311" t="n">
        <f aca="false">F86+J86</f>
        <v>0</v>
      </c>
      <c r="L86" s="312" t="n">
        <f aca="false">(F86+J86)/98*100</f>
        <v>0</v>
      </c>
      <c r="M86" s="309" t="n">
        <f aca="false">июль!F87</f>
        <v>0</v>
      </c>
      <c r="N86" s="309" t="n">
        <f aca="false">август!F87</f>
        <v>0</v>
      </c>
      <c r="O86" s="309" t="n">
        <f aca="false">сентябрь!F87</f>
        <v>0</v>
      </c>
      <c r="P86" s="313" t="n">
        <f aca="false">M86+N86+O86</f>
        <v>0</v>
      </c>
      <c r="Q86" s="314" t="n">
        <f aca="false">октябрь!F87</f>
        <v>0</v>
      </c>
      <c r="R86" s="315" t="n">
        <f aca="false">ноябрь!F90</f>
        <v>0</v>
      </c>
      <c r="S86" s="315" t="n">
        <f aca="false">декабрь!F87</f>
        <v>0</v>
      </c>
      <c r="T86" s="316" t="n">
        <f aca="false">Q86+R86+S86</f>
        <v>0</v>
      </c>
      <c r="U86" s="317" t="n">
        <f aca="false">(P86+T86)/98*100</f>
        <v>0</v>
      </c>
      <c r="V86" s="318" t="n">
        <f aca="false">T86+P86+K86</f>
        <v>0</v>
      </c>
      <c r="W86" s="317" t="n">
        <f aca="false">L86+U86-3</f>
        <v>-3</v>
      </c>
      <c r="X86" s="325" t="n">
        <f aca="false">X85+1</f>
        <v>78</v>
      </c>
      <c r="Y86" s="326"/>
      <c r="Z86" s="238"/>
      <c r="AA86" s="238"/>
      <c r="AB86" s="217"/>
      <c r="AC86" s="238"/>
      <c r="AD86" s="320" t="n">
        <f aca="false">13.5*12+Z86-W86</f>
        <v>165</v>
      </c>
      <c r="AE86" s="320" t="n">
        <f aca="false">7+AA86-'Вывоз мусора'!P86</f>
        <v>4</v>
      </c>
      <c r="AF86" s="320" t="n">
        <f aca="false">AB86+26-Целевые!P86</f>
        <v>26</v>
      </c>
      <c r="AG86" s="321"/>
      <c r="AH86" s="322"/>
      <c r="AI86" s="323" t="n">
        <f aca="false">13.5*12+Z86-W86</f>
        <v>165</v>
      </c>
      <c r="AK86" s="104" t="s">
        <v>104</v>
      </c>
    </row>
    <row r="87" customFormat="false" ht="10.9" hidden="false" customHeight="true" outlineLevel="0" collapsed="false">
      <c r="A87" s="307" t="n">
        <f aca="false">A86+1</f>
        <v>80</v>
      </c>
      <c r="B87" s="308"/>
      <c r="C87" s="309" t="n">
        <f aca="false">январь!F88</f>
        <v>0</v>
      </c>
      <c r="D87" s="309" t="n">
        <f aca="false">февраль!F88</f>
        <v>0</v>
      </c>
      <c r="E87" s="309" t="n">
        <f aca="false">март!F88</f>
        <v>0</v>
      </c>
      <c r="F87" s="310" t="n">
        <f aca="false">C87+D87+E87</f>
        <v>0</v>
      </c>
      <c r="G87" s="309" t="n">
        <f aca="false">апрель!F88</f>
        <v>0</v>
      </c>
      <c r="H87" s="309" t="n">
        <f aca="false">май!F88</f>
        <v>0</v>
      </c>
      <c r="I87" s="309" t="n">
        <f aca="false">июнь!F88</f>
        <v>0</v>
      </c>
      <c r="J87" s="310" t="n">
        <f aca="false">G87+H87+I87</f>
        <v>0</v>
      </c>
      <c r="K87" s="311" t="n">
        <f aca="false">F87+J87</f>
        <v>0</v>
      </c>
      <c r="L87" s="312" t="n">
        <f aca="false">(F87+J87)/98*100</f>
        <v>0</v>
      </c>
      <c r="M87" s="309" t="n">
        <f aca="false">июль!F88</f>
        <v>0</v>
      </c>
      <c r="N87" s="309" t="n">
        <f aca="false">август!F88</f>
        <v>0</v>
      </c>
      <c r="O87" s="309" t="n">
        <f aca="false">сентябрь!F88</f>
        <v>0</v>
      </c>
      <c r="P87" s="313" t="n">
        <f aca="false">M87+N87+O87</f>
        <v>0</v>
      </c>
      <c r="Q87" s="314" t="n">
        <f aca="false">октябрь!F88</f>
        <v>0</v>
      </c>
      <c r="R87" s="315" t="n">
        <f aca="false">ноябрь!F91</f>
        <v>0</v>
      </c>
      <c r="S87" s="315" t="n">
        <f aca="false">декабрь!F88</f>
        <v>0</v>
      </c>
      <c r="T87" s="316" t="n">
        <f aca="false">Q87+R87+S87</f>
        <v>0</v>
      </c>
      <c r="U87" s="317" t="n">
        <f aca="false">(P87+T87)/98*100</f>
        <v>0</v>
      </c>
      <c r="V87" s="318" t="n">
        <f aca="false">T87+P87+K87</f>
        <v>0</v>
      </c>
      <c r="W87" s="317" t="n">
        <f aca="false">L87+U87</f>
        <v>0</v>
      </c>
      <c r="X87" s="325" t="n">
        <f aca="false">X86+1</f>
        <v>79</v>
      </c>
      <c r="Y87" s="326"/>
      <c r="Z87" s="238"/>
      <c r="AA87" s="238"/>
      <c r="AB87" s="217"/>
      <c r="AC87" s="238"/>
      <c r="AD87" s="320" t="n">
        <f aca="false">13.5*12+Z87-W87</f>
        <v>162</v>
      </c>
      <c r="AE87" s="320" t="n">
        <f aca="false">7+AA87-'Вывоз мусора'!P87</f>
        <v>7</v>
      </c>
      <c r="AF87" s="320" t="n">
        <f aca="false">AB87+26-Целевые!P87</f>
        <v>26</v>
      </c>
      <c r="AG87" s="321"/>
      <c r="AH87" s="322"/>
      <c r="AI87" s="323" t="n">
        <f aca="false">13.5*12+Z87-W87</f>
        <v>162</v>
      </c>
      <c r="AJ87" s="324"/>
    </row>
    <row r="88" customFormat="false" ht="12" hidden="false" customHeight="true" outlineLevel="0" collapsed="false">
      <c r="A88" s="307" t="n">
        <f aca="false">A87+1</f>
        <v>81</v>
      </c>
      <c r="B88" s="308"/>
      <c r="C88" s="309" t="n">
        <f aca="false">январь!F89</f>
        <v>0</v>
      </c>
      <c r="D88" s="309" t="n">
        <f aca="false">февраль!F89</f>
        <v>0</v>
      </c>
      <c r="E88" s="309" t="n">
        <f aca="false">март!F89</f>
        <v>0</v>
      </c>
      <c r="F88" s="310" t="n">
        <f aca="false">C88+D88+E88</f>
        <v>0</v>
      </c>
      <c r="G88" s="309" t="n">
        <f aca="false">апрель!F89</f>
        <v>0</v>
      </c>
      <c r="H88" s="309" t="n">
        <f aca="false">май!F89</f>
        <v>0</v>
      </c>
      <c r="I88" s="309" t="n">
        <f aca="false">июнь!F89</f>
        <v>0</v>
      </c>
      <c r="J88" s="310" t="n">
        <f aca="false">G88+H88+I88</f>
        <v>0</v>
      </c>
      <c r="K88" s="311" t="n">
        <f aca="false">F88+J88</f>
        <v>0</v>
      </c>
      <c r="L88" s="312" t="n">
        <f aca="false">(F88+J88)/98*100</f>
        <v>0</v>
      </c>
      <c r="M88" s="309" t="n">
        <f aca="false">июль!F89</f>
        <v>0</v>
      </c>
      <c r="N88" s="309" t="n">
        <f aca="false">август!F89</f>
        <v>0</v>
      </c>
      <c r="O88" s="309" t="n">
        <f aca="false">сентябрь!F89</f>
        <v>0</v>
      </c>
      <c r="P88" s="313" t="n">
        <f aca="false">M88+N88+O88</f>
        <v>0</v>
      </c>
      <c r="Q88" s="314" t="n">
        <f aca="false">октябрь!F89</f>
        <v>0</v>
      </c>
      <c r="R88" s="315" t="n">
        <f aca="false">ноябрь!F92</f>
        <v>0</v>
      </c>
      <c r="S88" s="315" t="n">
        <f aca="false">декабрь!F89</f>
        <v>0</v>
      </c>
      <c r="T88" s="316" t="n">
        <f aca="false">Q88+R88+S88</f>
        <v>0</v>
      </c>
      <c r="U88" s="317" t="n">
        <f aca="false">(P88+T88)/98*100</f>
        <v>0</v>
      </c>
      <c r="V88" s="318" t="n">
        <f aca="false">T88+P88+K88</f>
        <v>0</v>
      </c>
      <c r="W88" s="317" t="n">
        <f aca="false">L88+U88-7</f>
        <v>-7</v>
      </c>
      <c r="X88" s="325" t="n">
        <f aca="false">X87+1</f>
        <v>80</v>
      </c>
      <c r="Y88" s="326"/>
      <c r="Z88" s="238"/>
      <c r="AA88" s="238"/>
      <c r="AB88" s="217"/>
      <c r="AC88" s="238"/>
      <c r="AD88" s="320" t="n">
        <f aca="false">13.5*12+Z88-W88</f>
        <v>169</v>
      </c>
      <c r="AE88" s="320" t="n">
        <f aca="false">7+AA88-'Вывоз мусора'!P88</f>
        <v>0</v>
      </c>
      <c r="AF88" s="320" t="n">
        <f aca="false">AB88+26-Целевые!P88</f>
        <v>26</v>
      </c>
      <c r="AG88" s="321"/>
      <c r="AH88" s="322"/>
      <c r="AI88" s="323" t="n">
        <f aca="false">13.5*12+Z88-W88</f>
        <v>169</v>
      </c>
    </row>
    <row r="89" customFormat="false" ht="13.15" hidden="false" customHeight="true" outlineLevel="0" collapsed="false">
      <c r="A89" s="307" t="n">
        <f aca="false">A88+1</f>
        <v>82</v>
      </c>
      <c r="B89" s="308"/>
      <c r="C89" s="309" t="n">
        <f aca="false">январь!F90</f>
        <v>0</v>
      </c>
      <c r="D89" s="309" t="n">
        <f aca="false">февраль!F90</f>
        <v>0</v>
      </c>
      <c r="E89" s="309" t="n">
        <f aca="false">март!F90</f>
        <v>0</v>
      </c>
      <c r="F89" s="310" t="n">
        <f aca="false">C89+D89+E89</f>
        <v>0</v>
      </c>
      <c r="G89" s="309" t="n">
        <f aca="false">апрель!F90</f>
        <v>0</v>
      </c>
      <c r="H89" s="309" t="n">
        <f aca="false">май!F90</f>
        <v>0</v>
      </c>
      <c r="I89" s="309" t="n">
        <f aca="false">июнь!F90</f>
        <v>0</v>
      </c>
      <c r="J89" s="310" t="n">
        <f aca="false">G89+H89+I89</f>
        <v>0</v>
      </c>
      <c r="K89" s="311" t="n">
        <f aca="false">F89+J89</f>
        <v>0</v>
      </c>
      <c r="L89" s="312" t="n">
        <f aca="false">(F89+J89)/98*100</f>
        <v>0</v>
      </c>
      <c r="M89" s="309" t="n">
        <f aca="false">июль!F90</f>
        <v>0</v>
      </c>
      <c r="N89" s="309" t="n">
        <f aca="false">август!F90</f>
        <v>0</v>
      </c>
      <c r="O89" s="309" t="n">
        <f aca="false">сентябрь!F90</f>
        <v>0</v>
      </c>
      <c r="P89" s="313" t="n">
        <f aca="false">M89+N89+O89</f>
        <v>0</v>
      </c>
      <c r="Q89" s="314" t="n">
        <f aca="false">октябрь!F90</f>
        <v>0</v>
      </c>
      <c r="R89" s="315" t="n">
        <f aca="false">ноябрь!F93</f>
        <v>0</v>
      </c>
      <c r="S89" s="315" t="n">
        <f aca="false">декабрь!F90</f>
        <v>0</v>
      </c>
      <c r="T89" s="316" t="n">
        <f aca="false">Q89+R89+S89</f>
        <v>0</v>
      </c>
      <c r="U89" s="317" t="n">
        <f aca="false">(P89+T89)/98*100</f>
        <v>0</v>
      </c>
      <c r="V89" s="318" t="n">
        <f aca="false">T89+P89+K89</f>
        <v>0</v>
      </c>
      <c r="W89" s="317" t="n">
        <f aca="false">L89+U89</f>
        <v>0</v>
      </c>
      <c r="X89" s="325" t="n">
        <f aca="false">X88+1</f>
        <v>81</v>
      </c>
      <c r="Y89" s="326"/>
      <c r="Z89" s="238"/>
      <c r="AA89" s="238"/>
      <c r="AB89" s="217"/>
      <c r="AC89" s="238"/>
      <c r="AD89" s="320" t="n">
        <f aca="false">13.5*12+Z89-W89</f>
        <v>162</v>
      </c>
      <c r="AE89" s="320" t="n">
        <f aca="false">7+AA89-'Вывоз мусора'!P89</f>
        <v>7</v>
      </c>
      <c r="AF89" s="320" t="n">
        <f aca="false">AB89+26-Целевые!P89</f>
        <v>26</v>
      </c>
      <c r="AG89" s="321"/>
      <c r="AH89" s="322"/>
      <c r="AI89" s="323" t="n">
        <f aca="false">13.5*12+Z89-W89</f>
        <v>162</v>
      </c>
    </row>
    <row r="90" customFormat="false" ht="13.9" hidden="false" customHeight="true" outlineLevel="0" collapsed="false">
      <c r="A90" s="307" t="n">
        <f aca="false">A89+1</f>
        <v>83</v>
      </c>
      <c r="B90" s="308"/>
      <c r="C90" s="309" t="n">
        <f aca="false">январь!F91</f>
        <v>0</v>
      </c>
      <c r="D90" s="309" t="n">
        <f aca="false">февраль!F91</f>
        <v>0</v>
      </c>
      <c r="E90" s="309" t="n">
        <f aca="false">март!F91</f>
        <v>0</v>
      </c>
      <c r="F90" s="310" t="n">
        <f aca="false">C90+D90+E90</f>
        <v>0</v>
      </c>
      <c r="G90" s="309" t="n">
        <f aca="false">апрель!F91</f>
        <v>0</v>
      </c>
      <c r="H90" s="309" t="n">
        <f aca="false">май!F91</f>
        <v>0</v>
      </c>
      <c r="I90" s="309" t="n">
        <f aca="false">июнь!F91</f>
        <v>0</v>
      </c>
      <c r="J90" s="310" t="n">
        <f aca="false">G90+H90+I90</f>
        <v>0</v>
      </c>
      <c r="K90" s="311" t="n">
        <f aca="false">F90+J90</f>
        <v>0</v>
      </c>
      <c r="L90" s="312" t="n">
        <f aca="false">(F90+J90)/98*100</f>
        <v>0</v>
      </c>
      <c r="M90" s="309" t="n">
        <f aca="false">июль!F91</f>
        <v>0</v>
      </c>
      <c r="N90" s="309" t="n">
        <f aca="false">август!F91</f>
        <v>0</v>
      </c>
      <c r="O90" s="309" t="n">
        <f aca="false">сентябрь!F91</f>
        <v>0</v>
      </c>
      <c r="P90" s="313" t="n">
        <f aca="false">M90+N90+O90</f>
        <v>0</v>
      </c>
      <c r="Q90" s="314" t="n">
        <f aca="false">октябрь!F91</f>
        <v>0</v>
      </c>
      <c r="R90" s="315" t="n">
        <f aca="false">ноябрь!F94</f>
        <v>0</v>
      </c>
      <c r="S90" s="315" t="n">
        <f aca="false">декабрь!F91</f>
        <v>0</v>
      </c>
      <c r="T90" s="316" t="n">
        <f aca="false">Q90+R90+S90</f>
        <v>0</v>
      </c>
      <c r="U90" s="317" t="n">
        <f aca="false">(P90+T90)/98*100</f>
        <v>0</v>
      </c>
      <c r="V90" s="318" t="n">
        <f aca="false">T90+P90+K90</f>
        <v>0</v>
      </c>
      <c r="W90" s="317" t="n">
        <f aca="false">L90+U90</f>
        <v>0</v>
      </c>
      <c r="X90" s="325" t="n">
        <f aca="false">X89+1</f>
        <v>82</v>
      </c>
      <c r="Y90" s="326"/>
      <c r="Z90" s="238"/>
      <c r="AA90" s="238"/>
      <c r="AB90" s="217"/>
      <c r="AC90" s="238"/>
      <c r="AD90" s="320" t="n">
        <f aca="false">13.5*12+Z90-W90</f>
        <v>162</v>
      </c>
      <c r="AE90" s="320" t="n">
        <f aca="false">7+AA90-'Вывоз мусора'!P90</f>
        <v>7</v>
      </c>
      <c r="AF90" s="320" t="n">
        <f aca="false">AB90+26-Целевые!P90</f>
        <v>26</v>
      </c>
      <c r="AG90" s="321"/>
      <c r="AH90" s="322"/>
      <c r="AI90" s="323" t="n">
        <f aca="false">13.5*12+Z90-W90</f>
        <v>162</v>
      </c>
    </row>
    <row r="91" customFormat="false" ht="12" hidden="false" customHeight="true" outlineLevel="0" collapsed="false">
      <c r="A91" s="307" t="n">
        <f aca="false">A90+1</f>
        <v>84</v>
      </c>
      <c r="B91" s="308"/>
      <c r="C91" s="309" t="n">
        <f aca="false">январь!F92</f>
        <v>0</v>
      </c>
      <c r="D91" s="309" t="n">
        <f aca="false">февраль!F92</f>
        <v>0</v>
      </c>
      <c r="E91" s="309" t="n">
        <f aca="false">март!F92</f>
        <v>0</v>
      </c>
      <c r="F91" s="310" t="n">
        <f aca="false">C91+D91+E91</f>
        <v>0</v>
      </c>
      <c r="G91" s="309" t="n">
        <f aca="false">апрель!F92</f>
        <v>0</v>
      </c>
      <c r="H91" s="309" t="n">
        <f aca="false">май!F92</f>
        <v>0</v>
      </c>
      <c r="I91" s="309" t="n">
        <f aca="false">июнь!F92</f>
        <v>0</v>
      </c>
      <c r="J91" s="310" t="n">
        <f aca="false">G91+H91+I91</f>
        <v>0</v>
      </c>
      <c r="K91" s="311" t="n">
        <f aca="false">F91+J91</f>
        <v>0</v>
      </c>
      <c r="L91" s="312" t="n">
        <f aca="false">(F91+J91)/98*100</f>
        <v>0</v>
      </c>
      <c r="M91" s="309" t="n">
        <f aca="false">июль!F92</f>
        <v>0</v>
      </c>
      <c r="N91" s="309" t="n">
        <f aca="false">август!F92</f>
        <v>0</v>
      </c>
      <c r="O91" s="309" t="n">
        <f aca="false">сентябрь!F92</f>
        <v>0</v>
      </c>
      <c r="P91" s="313" t="n">
        <f aca="false">M91+N91+O91</f>
        <v>0</v>
      </c>
      <c r="Q91" s="314" t="n">
        <f aca="false">октябрь!F92</f>
        <v>0</v>
      </c>
      <c r="R91" s="315" t="n">
        <f aca="false">ноябрь!F95</f>
        <v>0</v>
      </c>
      <c r="S91" s="315" t="n">
        <f aca="false">декабрь!F92</f>
        <v>0</v>
      </c>
      <c r="T91" s="316" t="n">
        <f aca="false">Q91+R91+S91</f>
        <v>0</v>
      </c>
      <c r="U91" s="317" t="n">
        <f aca="false">(P91+T91)/98*100</f>
        <v>0</v>
      </c>
      <c r="V91" s="318" t="n">
        <f aca="false">T91+P91+K91</f>
        <v>0</v>
      </c>
      <c r="W91" s="317" t="n">
        <f aca="false">L91+U91</f>
        <v>0</v>
      </c>
      <c r="X91" s="325" t="n">
        <f aca="false">X90+1</f>
        <v>83</v>
      </c>
      <c r="Y91" s="326"/>
      <c r="Z91" s="238"/>
      <c r="AA91" s="238"/>
      <c r="AB91" s="217"/>
      <c r="AC91" s="238"/>
      <c r="AD91" s="320" t="n">
        <f aca="false">13.5*12+Z91-W91</f>
        <v>162</v>
      </c>
      <c r="AE91" s="320" t="n">
        <f aca="false">7+AA91-'Вывоз мусора'!P91</f>
        <v>7</v>
      </c>
      <c r="AF91" s="320" t="n">
        <f aca="false">AB91+26-Целевые!P91</f>
        <v>26</v>
      </c>
      <c r="AG91" s="321"/>
      <c r="AH91" s="322"/>
      <c r="AI91" s="323" t="n">
        <f aca="false">13.5*12+Z91-W91</f>
        <v>162</v>
      </c>
    </row>
    <row r="92" customFormat="false" ht="12.75" hidden="false" customHeight="true" outlineLevel="0" collapsed="false">
      <c r="A92" s="307" t="n">
        <f aca="false">A91+1</f>
        <v>85</v>
      </c>
      <c r="B92" s="308"/>
      <c r="C92" s="309" t="n">
        <f aca="false">январь!F93</f>
        <v>0</v>
      </c>
      <c r="D92" s="309" t="n">
        <f aca="false">февраль!F93</f>
        <v>26.46</v>
      </c>
      <c r="E92" s="309" t="n">
        <f aca="false">март!F93</f>
        <v>0</v>
      </c>
      <c r="F92" s="310" t="n">
        <f aca="false">C92+D92+E92</f>
        <v>26.46</v>
      </c>
      <c r="G92" s="309" t="n">
        <f aca="false">апрель!F93</f>
        <v>0</v>
      </c>
      <c r="H92" s="309" t="n">
        <f aca="false">май!F93</f>
        <v>0</v>
      </c>
      <c r="I92" s="309" t="n">
        <f aca="false">июнь!F93</f>
        <v>0</v>
      </c>
      <c r="J92" s="310" t="n">
        <f aca="false">G92+H92+I92</f>
        <v>0</v>
      </c>
      <c r="K92" s="311" t="n">
        <f aca="false">F92+J92</f>
        <v>26.46</v>
      </c>
      <c r="L92" s="312" t="n">
        <f aca="false">(F92+J92)/98*100</f>
        <v>27</v>
      </c>
      <c r="M92" s="309" t="n">
        <f aca="false">июль!F93</f>
        <v>0</v>
      </c>
      <c r="N92" s="309" t="n">
        <f aca="false">август!F93</f>
        <v>0</v>
      </c>
      <c r="O92" s="309" t="n">
        <f aca="false">сентябрь!F93</f>
        <v>0</v>
      </c>
      <c r="P92" s="313" t="n">
        <f aca="false">M92+N92+O92</f>
        <v>0</v>
      </c>
      <c r="Q92" s="314" t="n">
        <f aca="false">октябрь!F93</f>
        <v>0</v>
      </c>
      <c r="R92" s="315" t="n">
        <f aca="false">ноябрь!F96</f>
        <v>0</v>
      </c>
      <c r="S92" s="315" t="n">
        <f aca="false">декабрь!F93</f>
        <v>0</v>
      </c>
      <c r="T92" s="316" t="n">
        <f aca="false">Q92+R92+S92</f>
        <v>0</v>
      </c>
      <c r="U92" s="317" t="n">
        <f aca="false">(P92+T92)/98*100</f>
        <v>0</v>
      </c>
      <c r="V92" s="318" t="n">
        <f aca="false">T92+P92+K92</f>
        <v>26.46</v>
      </c>
      <c r="W92" s="317" t="n">
        <f aca="false">L92+U92</f>
        <v>27</v>
      </c>
      <c r="X92" s="325" t="n">
        <f aca="false">X91+1</f>
        <v>84</v>
      </c>
      <c r="Y92" s="326"/>
      <c r="Z92" s="238"/>
      <c r="AA92" s="238"/>
      <c r="AB92" s="217"/>
      <c r="AC92" s="238"/>
      <c r="AD92" s="320" t="n">
        <f aca="false">13.5*12+Z92-W92</f>
        <v>135</v>
      </c>
      <c r="AE92" s="320" t="n">
        <f aca="false">7+AA92-'Вывоз мусора'!P92</f>
        <v>7</v>
      </c>
      <c r="AF92" s="320" t="n">
        <f aca="false">AB92+26-Целевые!P92</f>
        <v>26</v>
      </c>
      <c r="AG92" s="321"/>
      <c r="AH92" s="322"/>
      <c r="AI92" s="323" t="n">
        <f aca="false">13.5*12+Z92-W92</f>
        <v>135</v>
      </c>
      <c r="AJ92" s="324"/>
    </row>
    <row r="93" s="190" customFormat="true" ht="12" hidden="false" customHeight="true" outlineLevel="0" collapsed="false">
      <c r="A93" s="337" t="n">
        <f aca="false">A92+1</f>
        <v>86</v>
      </c>
      <c r="B93" s="353"/>
      <c r="C93" s="339" t="n">
        <f aca="false">январь!F94</f>
        <v>0</v>
      </c>
      <c r="D93" s="339" t="n">
        <f aca="false">февраль!F94</f>
        <v>0</v>
      </c>
      <c r="E93" s="339" t="n">
        <f aca="false">март!F94</f>
        <v>0</v>
      </c>
      <c r="F93" s="340" t="n">
        <f aca="false">C93+D93+E93</f>
        <v>0</v>
      </c>
      <c r="G93" s="339" t="n">
        <f aca="false">апрель!F94</f>
        <v>0</v>
      </c>
      <c r="H93" s="339" t="n">
        <f aca="false">май!F94</f>
        <v>0</v>
      </c>
      <c r="I93" s="339" t="n">
        <f aca="false">июнь!F94</f>
        <v>0</v>
      </c>
      <c r="J93" s="340" t="n">
        <f aca="false">G93+H93+I93</f>
        <v>0</v>
      </c>
      <c r="K93" s="341" t="n">
        <f aca="false">F93+J93</f>
        <v>0</v>
      </c>
      <c r="L93" s="342" t="n">
        <f aca="false">(F93+J93)/98*100</f>
        <v>0</v>
      </c>
      <c r="M93" s="339" t="n">
        <f aca="false">июль!F94</f>
        <v>0</v>
      </c>
      <c r="N93" s="339" t="n">
        <f aca="false">август!F94</f>
        <v>0</v>
      </c>
      <c r="O93" s="339" t="n">
        <f aca="false">сентябрь!F94</f>
        <v>0</v>
      </c>
      <c r="P93" s="340" t="n">
        <f aca="false">M93+N93+O93</f>
        <v>0</v>
      </c>
      <c r="Q93" s="343" t="n">
        <f aca="false">октябрь!F94</f>
        <v>0</v>
      </c>
      <c r="R93" s="343" t="n">
        <f aca="false">ноябрь!F97</f>
        <v>0</v>
      </c>
      <c r="S93" s="343" t="n">
        <f aca="false">декабрь!F94</f>
        <v>0</v>
      </c>
      <c r="T93" s="344" t="n">
        <f aca="false">Q93+R93+S93</f>
        <v>0</v>
      </c>
      <c r="U93" s="345" t="n">
        <f aca="false">(P93+T93)/98*100</f>
        <v>0</v>
      </c>
      <c r="V93" s="346" t="n">
        <f aca="false">T93+P93+K93</f>
        <v>0</v>
      </c>
      <c r="W93" s="345" t="n">
        <f aca="false">L93+U93</f>
        <v>0</v>
      </c>
      <c r="X93" s="337" t="n">
        <f aca="false">X92+1</f>
        <v>85</v>
      </c>
      <c r="Y93" s="354"/>
      <c r="Z93" s="348"/>
      <c r="AA93" s="348"/>
      <c r="AB93" s="348"/>
      <c r="AC93" s="348"/>
      <c r="AD93" s="349"/>
      <c r="AE93" s="349" t="n">
        <f aca="false">7+AA93-'Вывоз мусора'!P93</f>
        <v>7</v>
      </c>
      <c r="AF93" s="349"/>
      <c r="AG93" s="350"/>
      <c r="AH93" s="349"/>
      <c r="AI93" s="323"/>
      <c r="AJ93" s="278"/>
    </row>
    <row r="94" s="190" customFormat="true" ht="11.25" hidden="false" customHeight="true" outlineLevel="0" collapsed="false">
      <c r="A94" s="337" t="n">
        <f aca="false">A93+1</f>
        <v>87</v>
      </c>
      <c r="B94" s="338"/>
      <c r="C94" s="339" t="n">
        <f aca="false">январь!F95</f>
        <v>0</v>
      </c>
      <c r="D94" s="339" t="n">
        <f aca="false">февраль!F95</f>
        <v>0</v>
      </c>
      <c r="E94" s="339" t="n">
        <f aca="false">март!F95</f>
        <v>0</v>
      </c>
      <c r="F94" s="340" t="n">
        <f aca="false">C94+D94+E94</f>
        <v>0</v>
      </c>
      <c r="G94" s="339" t="n">
        <f aca="false">апрель!F95</f>
        <v>0</v>
      </c>
      <c r="H94" s="339" t="n">
        <f aca="false">май!F95</f>
        <v>0</v>
      </c>
      <c r="I94" s="339" t="n">
        <f aca="false">июнь!F95</f>
        <v>0</v>
      </c>
      <c r="J94" s="340" t="n">
        <f aca="false">G94+H94+I94</f>
        <v>0</v>
      </c>
      <c r="K94" s="341" t="n">
        <f aca="false">F94+J94</f>
        <v>0</v>
      </c>
      <c r="L94" s="342" t="n">
        <f aca="false">(F94+J94)/98*100</f>
        <v>0</v>
      </c>
      <c r="M94" s="339" t="n">
        <f aca="false">июль!F95</f>
        <v>0</v>
      </c>
      <c r="N94" s="339" t="n">
        <f aca="false">август!F95</f>
        <v>0</v>
      </c>
      <c r="O94" s="339" t="n">
        <f aca="false">сентябрь!F95</f>
        <v>0</v>
      </c>
      <c r="P94" s="340" t="n">
        <f aca="false">M94+N94+O94</f>
        <v>0</v>
      </c>
      <c r="Q94" s="343" t="n">
        <f aca="false">октябрь!F95</f>
        <v>0</v>
      </c>
      <c r="R94" s="343" t="n">
        <f aca="false">ноябрь!F98</f>
        <v>0</v>
      </c>
      <c r="S94" s="343" t="n">
        <f aca="false">декабрь!F95</f>
        <v>0</v>
      </c>
      <c r="T94" s="344" t="n">
        <f aca="false">Q94+R94+S94</f>
        <v>0</v>
      </c>
      <c r="U94" s="345" t="n">
        <f aca="false">(P94+T94)/98*100</f>
        <v>0</v>
      </c>
      <c r="V94" s="346" t="n">
        <f aca="false">T94+P94+K94</f>
        <v>0</v>
      </c>
      <c r="W94" s="345" t="n">
        <f aca="false">L94+U94</f>
        <v>0</v>
      </c>
      <c r="X94" s="337" t="n">
        <f aca="false">X93+1</f>
        <v>86</v>
      </c>
      <c r="Y94" s="347"/>
      <c r="Z94" s="348"/>
      <c r="AA94" s="348"/>
      <c r="AB94" s="348"/>
      <c r="AC94" s="348"/>
      <c r="AD94" s="349"/>
      <c r="AE94" s="349"/>
      <c r="AF94" s="349"/>
      <c r="AG94" s="350"/>
      <c r="AH94" s="349"/>
      <c r="AI94" s="323"/>
      <c r="AJ94" s="278"/>
    </row>
    <row r="95" customFormat="false" ht="12.75" hidden="false" customHeight="true" outlineLevel="0" collapsed="false">
      <c r="A95" s="307" t="n">
        <f aca="false">A94+1</f>
        <v>88</v>
      </c>
      <c r="B95" s="308"/>
      <c r="C95" s="309" t="n">
        <f aca="false">январь!F96</f>
        <v>0</v>
      </c>
      <c r="D95" s="309" t="n">
        <f aca="false">февраль!F96</f>
        <v>0</v>
      </c>
      <c r="E95" s="309" t="n">
        <f aca="false">март!F96</f>
        <v>0</v>
      </c>
      <c r="F95" s="310" t="n">
        <f aca="false">C95+D95+E95</f>
        <v>0</v>
      </c>
      <c r="G95" s="309" t="n">
        <f aca="false">апрель!F96</f>
        <v>0</v>
      </c>
      <c r="H95" s="309" t="n">
        <f aca="false">май!F96</f>
        <v>0</v>
      </c>
      <c r="I95" s="309" t="n">
        <f aca="false">июнь!F96</f>
        <v>0</v>
      </c>
      <c r="J95" s="310" t="n">
        <f aca="false">G95+H95+I95</f>
        <v>0</v>
      </c>
      <c r="K95" s="311" t="n">
        <f aca="false">F95+J95</f>
        <v>0</v>
      </c>
      <c r="L95" s="312" t="n">
        <f aca="false">(F95+J95)/98*100</f>
        <v>0</v>
      </c>
      <c r="M95" s="309" t="n">
        <f aca="false">июль!F96</f>
        <v>0</v>
      </c>
      <c r="N95" s="309" t="n">
        <f aca="false">август!F96</f>
        <v>0</v>
      </c>
      <c r="O95" s="309" t="n">
        <f aca="false">сентябрь!F96</f>
        <v>0</v>
      </c>
      <c r="P95" s="313" t="n">
        <f aca="false">M95+N95+O95</f>
        <v>0</v>
      </c>
      <c r="Q95" s="314" t="n">
        <f aca="false">октябрь!F96</f>
        <v>0</v>
      </c>
      <c r="R95" s="315" t="n">
        <f aca="false">ноябрь!F99</f>
        <v>0</v>
      </c>
      <c r="S95" s="315" t="n">
        <f aca="false">декабрь!F96</f>
        <v>0</v>
      </c>
      <c r="T95" s="316" t="n">
        <f aca="false">Q95+R95+S95</f>
        <v>0</v>
      </c>
      <c r="U95" s="317" t="n">
        <f aca="false">(P95+T95)/98*100</f>
        <v>0</v>
      </c>
      <c r="V95" s="318" t="n">
        <f aca="false">T95+P95+K95</f>
        <v>0</v>
      </c>
      <c r="W95" s="317" t="n">
        <f aca="false">L95+U95</f>
        <v>0</v>
      </c>
      <c r="X95" s="325" t="n">
        <f aca="false">X94+1</f>
        <v>87</v>
      </c>
      <c r="Y95" s="326"/>
      <c r="Z95" s="238"/>
      <c r="AA95" s="238"/>
      <c r="AB95" s="217"/>
      <c r="AC95" s="238"/>
      <c r="AD95" s="320" t="n">
        <f aca="false">13.5*12+Z95-W95</f>
        <v>162</v>
      </c>
      <c r="AE95" s="320" t="n">
        <f aca="false">7+AA95-'Вывоз мусора'!P95</f>
        <v>7</v>
      </c>
      <c r="AF95" s="320" t="n">
        <f aca="false">AB95+26-Целевые!P95</f>
        <v>26</v>
      </c>
      <c r="AG95" s="321"/>
      <c r="AH95" s="322"/>
      <c r="AI95" s="323" t="n">
        <f aca="false">13.5*12+Z95-W95</f>
        <v>162</v>
      </c>
      <c r="AJ95" s="324"/>
    </row>
    <row r="96" customFormat="false" ht="12" hidden="false" customHeight="true" outlineLevel="0" collapsed="false">
      <c r="A96" s="307" t="n">
        <f aca="false">A95+1</f>
        <v>89</v>
      </c>
      <c r="B96" s="308"/>
      <c r="C96" s="309" t="n">
        <f aca="false">январь!F97</f>
        <v>0</v>
      </c>
      <c r="D96" s="309" t="n">
        <f aca="false">февраль!F97</f>
        <v>0</v>
      </c>
      <c r="E96" s="309" t="n">
        <f aca="false">март!F97</f>
        <v>0</v>
      </c>
      <c r="F96" s="310" t="n">
        <f aca="false">C96+D96+E96</f>
        <v>0</v>
      </c>
      <c r="G96" s="309" t="n">
        <f aca="false">апрель!F97</f>
        <v>0</v>
      </c>
      <c r="H96" s="309" t="n">
        <f aca="false">май!F97</f>
        <v>0</v>
      </c>
      <c r="I96" s="309" t="n">
        <f aca="false">июнь!F97</f>
        <v>0</v>
      </c>
      <c r="J96" s="310" t="n">
        <f aca="false">G96+H96+I96</f>
        <v>0</v>
      </c>
      <c r="K96" s="311" t="n">
        <f aca="false">F96+J96</f>
        <v>0</v>
      </c>
      <c r="L96" s="312" t="n">
        <f aca="false">(F96+J96)/98*100</f>
        <v>0</v>
      </c>
      <c r="M96" s="309" t="n">
        <f aca="false">июль!F97</f>
        <v>0</v>
      </c>
      <c r="N96" s="309" t="n">
        <f aca="false">август!F97</f>
        <v>0</v>
      </c>
      <c r="O96" s="309" t="n">
        <f aca="false">сентябрь!F97</f>
        <v>0</v>
      </c>
      <c r="P96" s="313" t="n">
        <f aca="false">M96+N96+O96</f>
        <v>0</v>
      </c>
      <c r="Q96" s="314" t="n">
        <f aca="false">октябрь!F97</f>
        <v>0</v>
      </c>
      <c r="R96" s="315" t="n">
        <f aca="false">ноябрь!F100</f>
        <v>0</v>
      </c>
      <c r="S96" s="315" t="n">
        <f aca="false">декабрь!F97</f>
        <v>0</v>
      </c>
      <c r="T96" s="316" t="n">
        <f aca="false">Q96+R96+S96</f>
        <v>0</v>
      </c>
      <c r="U96" s="317" t="n">
        <f aca="false">(P96+T96)/98*100</f>
        <v>0</v>
      </c>
      <c r="V96" s="318" t="n">
        <f aca="false">T96+P96+K96</f>
        <v>0</v>
      </c>
      <c r="W96" s="317" t="n">
        <f aca="false">L96+U96</f>
        <v>0</v>
      </c>
      <c r="X96" s="325" t="n">
        <f aca="false">X95+1</f>
        <v>88</v>
      </c>
      <c r="Y96" s="326"/>
      <c r="Z96" s="238"/>
      <c r="AA96" s="238"/>
      <c r="AB96" s="217"/>
      <c r="AC96" s="238"/>
      <c r="AD96" s="320" t="n">
        <f aca="false">13.5*12+Z96-W96</f>
        <v>162</v>
      </c>
      <c r="AE96" s="320" t="n">
        <f aca="false">7+AA96-'Вывоз мусора'!P96</f>
        <v>7</v>
      </c>
      <c r="AF96" s="320" t="n">
        <f aca="false">AB96+26-Целевые!P96</f>
        <v>26</v>
      </c>
      <c r="AG96" s="321"/>
      <c r="AH96" s="322"/>
      <c r="AI96" s="323" t="n">
        <f aca="false">13.5*12+Z96-W96</f>
        <v>162</v>
      </c>
      <c r="AJ96" s="324"/>
    </row>
    <row r="97" customFormat="false" ht="12" hidden="false" customHeight="true" outlineLevel="0" collapsed="false">
      <c r="A97" s="307" t="n">
        <f aca="false">A96+1</f>
        <v>90</v>
      </c>
      <c r="B97" s="308"/>
      <c r="C97" s="309" t="n">
        <f aca="false">январь!F98</f>
        <v>0</v>
      </c>
      <c r="D97" s="309" t="n">
        <f aca="false">февраль!F98</f>
        <v>0</v>
      </c>
      <c r="E97" s="309" t="n">
        <f aca="false">март!F98</f>
        <v>0</v>
      </c>
      <c r="F97" s="310" t="n">
        <f aca="false">C97+D97+E97</f>
        <v>0</v>
      </c>
      <c r="G97" s="309" t="n">
        <f aca="false">апрель!F98</f>
        <v>0</v>
      </c>
      <c r="H97" s="309" t="n">
        <f aca="false">май!F98</f>
        <v>0</v>
      </c>
      <c r="I97" s="309" t="n">
        <f aca="false">июнь!F98</f>
        <v>0</v>
      </c>
      <c r="J97" s="310" t="n">
        <f aca="false">G97+H97+I97</f>
        <v>0</v>
      </c>
      <c r="K97" s="311" t="n">
        <f aca="false">F97+J97</f>
        <v>0</v>
      </c>
      <c r="L97" s="312" t="n">
        <f aca="false">(F97+J97)/98*100</f>
        <v>0</v>
      </c>
      <c r="M97" s="309" t="n">
        <f aca="false">июль!F98</f>
        <v>0</v>
      </c>
      <c r="N97" s="309" t="n">
        <f aca="false">август!F98</f>
        <v>0</v>
      </c>
      <c r="O97" s="309" t="n">
        <f aca="false">сентябрь!F98</f>
        <v>0</v>
      </c>
      <c r="P97" s="313" t="n">
        <f aca="false">M97+N97+O97</f>
        <v>0</v>
      </c>
      <c r="Q97" s="314" t="n">
        <f aca="false">октябрь!F98</f>
        <v>0</v>
      </c>
      <c r="R97" s="315" t="n">
        <f aca="false">ноябрь!F101</f>
        <v>0</v>
      </c>
      <c r="S97" s="315" t="n">
        <f aca="false">декабрь!F98</f>
        <v>0</v>
      </c>
      <c r="T97" s="316" t="n">
        <f aca="false">Q97+R97+S97</f>
        <v>0</v>
      </c>
      <c r="U97" s="317" t="n">
        <f aca="false">(P97+T97)/98*100</f>
        <v>0</v>
      </c>
      <c r="V97" s="318" t="n">
        <f aca="false">T97+P97+K97</f>
        <v>0</v>
      </c>
      <c r="W97" s="317" t="n">
        <f aca="false">L97+U97</f>
        <v>0</v>
      </c>
      <c r="X97" s="325" t="n">
        <f aca="false">X96+1</f>
        <v>89</v>
      </c>
      <c r="Y97" s="326"/>
      <c r="Z97" s="238"/>
      <c r="AA97" s="238"/>
      <c r="AB97" s="217"/>
      <c r="AC97" s="238"/>
      <c r="AD97" s="320" t="n">
        <f aca="false">13.5*12+Z97-W97</f>
        <v>162</v>
      </c>
      <c r="AE97" s="320" t="n">
        <f aca="false">7+AA97-'Вывоз мусора'!P97</f>
        <v>7</v>
      </c>
      <c r="AF97" s="320" t="n">
        <f aca="false">AB97+26-Целевые!P97</f>
        <v>26</v>
      </c>
      <c r="AG97" s="321"/>
      <c r="AH97" s="322"/>
      <c r="AI97" s="323" t="n">
        <f aca="false">13.5*12+Z97-W97</f>
        <v>162</v>
      </c>
      <c r="AJ97" s="324"/>
    </row>
    <row r="98" s="190" customFormat="true" ht="11.45" hidden="false" customHeight="true" outlineLevel="0" collapsed="false">
      <c r="A98" s="337" t="n">
        <f aca="false">A97+1</f>
        <v>91</v>
      </c>
      <c r="B98" s="353"/>
      <c r="C98" s="339" t="n">
        <f aca="false">январь!F99</f>
        <v>0</v>
      </c>
      <c r="D98" s="339" t="n">
        <f aca="false">февраль!F99</f>
        <v>0</v>
      </c>
      <c r="E98" s="339" t="n">
        <f aca="false">март!F99</f>
        <v>0</v>
      </c>
      <c r="F98" s="340" t="n">
        <f aca="false">C98+D98+E98</f>
        <v>0</v>
      </c>
      <c r="G98" s="339" t="n">
        <f aca="false">апрель!F99</f>
        <v>0</v>
      </c>
      <c r="H98" s="339" t="n">
        <f aca="false">май!F99</f>
        <v>0</v>
      </c>
      <c r="I98" s="339" t="n">
        <f aca="false">июнь!F99</f>
        <v>0</v>
      </c>
      <c r="J98" s="340" t="n">
        <f aca="false">G98+H98+I98</f>
        <v>0</v>
      </c>
      <c r="K98" s="341" t="n">
        <f aca="false">F98+J98</f>
        <v>0</v>
      </c>
      <c r="L98" s="342" t="n">
        <f aca="false">(F98+J98)/98*100</f>
        <v>0</v>
      </c>
      <c r="M98" s="339" t="n">
        <f aca="false">июль!F99</f>
        <v>0</v>
      </c>
      <c r="N98" s="339" t="n">
        <f aca="false">август!F99</f>
        <v>0</v>
      </c>
      <c r="O98" s="339" t="n">
        <f aca="false">сентябрь!F99</f>
        <v>0</v>
      </c>
      <c r="P98" s="340" t="n">
        <f aca="false">M98+N98+O98</f>
        <v>0</v>
      </c>
      <c r="Q98" s="343" t="n">
        <f aca="false">октябрь!F99</f>
        <v>0</v>
      </c>
      <c r="R98" s="343" t="n">
        <f aca="false">ноябрь!F102</f>
        <v>0</v>
      </c>
      <c r="S98" s="343" t="n">
        <f aca="false">декабрь!F99</f>
        <v>0</v>
      </c>
      <c r="T98" s="344" t="n">
        <f aca="false">Q98+R98+S98</f>
        <v>0</v>
      </c>
      <c r="U98" s="345" t="n">
        <f aca="false">(P98+T98)/98*100</f>
        <v>0</v>
      </c>
      <c r="V98" s="346" t="n">
        <f aca="false">T98+P98+K98</f>
        <v>0</v>
      </c>
      <c r="W98" s="345" t="n">
        <f aca="false">L98+U98</f>
        <v>0</v>
      </c>
      <c r="X98" s="337" t="n">
        <f aca="false">X97+1</f>
        <v>90</v>
      </c>
      <c r="Y98" s="354"/>
      <c r="Z98" s="348"/>
      <c r="AA98" s="348"/>
      <c r="AB98" s="348"/>
      <c r="AC98" s="348"/>
      <c r="AD98" s="349"/>
      <c r="AE98" s="349" t="n">
        <f aca="false">7+AA98-'Вывоз мусора'!P98</f>
        <v>7</v>
      </c>
      <c r="AF98" s="349"/>
      <c r="AG98" s="350"/>
      <c r="AH98" s="349"/>
      <c r="AI98" s="323"/>
      <c r="AJ98" s="278"/>
    </row>
    <row r="99" customFormat="false" ht="10.9" hidden="false" customHeight="true" outlineLevel="0" collapsed="false">
      <c r="A99" s="307" t="n">
        <f aca="false">A98+1</f>
        <v>92</v>
      </c>
      <c r="B99" s="308"/>
      <c r="C99" s="309" t="n">
        <f aca="false">январь!F100</f>
        <v>0</v>
      </c>
      <c r="D99" s="309" t="n">
        <f aca="false">февраль!F100</f>
        <v>0</v>
      </c>
      <c r="E99" s="309" t="n">
        <f aca="false">март!F100</f>
        <v>0</v>
      </c>
      <c r="F99" s="310" t="n">
        <f aca="false">C99+D99+E99</f>
        <v>0</v>
      </c>
      <c r="G99" s="309" t="n">
        <f aca="false">апрель!F100</f>
        <v>0</v>
      </c>
      <c r="H99" s="309" t="n">
        <f aca="false">май!F100</f>
        <v>0</v>
      </c>
      <c r="I99" s="309" t="n">
        <f aca="false">июнь!F100</f>
        <v>0</v>
      </c>
      <c r="J99" s="310" t="n">
        <f aca="false">G99+H99+I99</f>
        <v>0</v>
      </c>
      <c r="K99" s="311" t="n">
        <f aca="false">F99+J99</f>
        <v>0</v>
      </c>
      <c r="L99" s="312" t="n">
        <f aca="false">(F99+J99)/98*100</f>
        <v>0</v>
      </c>
      <c r="M99" s="309" t="n">
        <f aca="false">июль!F100</f>
        <v>0</v>
      </c>
      <c r="N99" s="309" t="n">
        <f aca="false">август!F100</f>
        <v>0</v>
      </c>
      <c r="O99" s="309" t="n">
        <f aca="false">сентябрь!F100</f>
        <v>0</v>
      </c>
      <c r="P99" s="313" t="n">
        <f aca="false">M99+N99+O99</f>
        <v>0</v>
      </c>
      <c r="Q99" s="314" t="n">
        <f aca="false">октябрь!F100</f>
        <v>0</v>
      </c>
      <c r="R99" s="315" t="n">
        <f aca="false">ноябрь!F103</f>
        <v>0</v>
      </c>
      <c r="S99" s="315" t="n">
        <f aca="false">декабрь!F100</f>
        <v>0</v>
      </c>
      <c r="T99" s="316" t="n">
        <f aca="false">Q99+R99+S99</f>
        <v>0</v>
      </c>
      <c r="U99" s="317" t="n">
        <f aca="false">(P99+T99)/98*100</f>
        <v>0</v>
      </c>
      <c r="V99" s="318" t="n">
        <f aca="false">T99+P99+K99</f>
        <v>0</v>
      </c>
      <c r="W99" s="317" t="n">
        <f aca="false">L99+U99</f>
        <v>0</v>
      </c>
      <c r="X99" s="325" t="n">
        <f aca="false">X98+1</f>
        <v>91</v>
      </c>
      <c r="Y99" s="319"/>
      <c r="Z99" s="238"/>
      <c r="AA99" s="238"/>
      <c r="AB99" s="217"/>
      <c r="AC99" s="238"/>
      <c r="AD99" s="320" t="n">
        <f aca="false">13.5*12+Z99-W99</f>
        <v>162</v>
      </c>
      <c r="AE99" s="320" t="n">
        <f aca="false">7+AA99-'Вывоз мусора'!P99</f>
        <v>7</v>
      </c>
      <c r="AF99" s="320" t="n">
        <f aca="false">AB99+26-Целевые!P99</f>
        <v>26</v>
      </c>
      <c r="AG99" s="321"/>
      <c r="AH99" s="322"/>
      <c r="AI99" s="323" t="n">
        <f aca="false">13.5*12+Z99-W99</f>
        <v>162</v>
      </c>
      <c r="AJ99" s="324"/>
    </row>
    <row r="100" customFormat="false" ht="12.75" hidden="false" customHeight="true" outlineLevel="0" collapsed="false">
      <c r="A100" s="307" t="n">
        <f aca="false">A99+1</f>
        <v>93</v>
      </c>
      <c r="B100" s="308"/>
      <c r="C100" s="309" t="n">
        <f aca="false">январь!F101</f>
        <v>0</v>
      </c>
      <c r="D100" s="309" t="n">
        <f aca="false">февраль!F101</f>
        <v>0</v>
      </c>
      <c r="E100" s="309" t="n">
        <f aca="false">март!F101</f>
        <v>0</v>
      </c>
      <c r="F100" s="310" t="n">
        <f aca="false">C100+D100+E100</f>
        <v>0</v>
      </c>
      <c r="G100" s="309" t="n">
        <f aca="false">апрель!F101</f>
        <v>27.87</v>
      </c>
      <c r="H100" s="309" t="n">
        <f aca="false">май!F101</f>
        <v>0</v>
      </c>
      <c r="I100" s="309" t="n">
        <f aca="false">июнь!F101</f>
        <v>0</v>
      </c>
      <c r="J100" s="310" t="n">
        <f aca="false">G100+H100+I100</f>
        <v>27.87</v>
      </c>
      <c r="K100" s="311" t="n">
        <f aca="false">F100+J100</f>
        <v>27.87</v>
      </c>
      <c r="L100" s="312" t="n">
        <f aca="false">(F100+J100)/98*100</f>
        <v>28.4387755102041</v>
      </c>
      <c r="M100" s="309" t="n">
        <f aca="false">июль!F101</f>
        <v>0</v>
      </c>
      <c r="N100" s="309" t="n">
        <f aca="false">август!F101</f>
        <v>0</v>
      </c>
      <c r="O100" s="309" t="n">
        <f aca="false">сентябрь!F101</f>
        <v>0</v>
      </c>
      <c r="P100" s="313" t="n">
        <f aca="false">M100+N100+O100</f>
        <v>0</v>
      </c>
      <c r="Q100" s="314" t="n">
        <f aca="false">октябрь!F101</f>
        <v>0</v>
      </c>
      <c r="R100" s="315" t="n">
        <f aca="false">ноябрь!F104</f>
        <v>0</v>
      </c>
      <c r="S100" s="315" t="n">
        <f aca="false">декабрь!F101</f>
        <v>0</v>
      </c>
      <c r="T100" s="316" t="n">
        <f aca="false">Q100+R100+S100</f>
        <v>0</v>
      </c>
      <c r="U100" s="317" t="n">
        <f aca="false">(P100+T100)/98*100</f>
        <v>0</v>
      </c>
      <c r="V100" s="318" t="n">
        <f aca="false">T100+P100+K100</f>
        <v>27.87</v>
      </c>
      <c r="W100" s="317" t="n">
        <f aca="false">L100+U100</f>
        <v>28.4387755102041</v>
      </c>
      <c r="X100" s="325" t="n">
        <f aca="false">X99+1</f>
        <v>92</v>
      </c>
      <c r="Y100" s="326"/>
      <c r="Z100" s="238"/>
      <c r="AA100" s="238"/>
      <c r="AB100" s="217"/>
      <c r="AC100" s="238"/>
      <c r="AD100" s="320" t="n">
        <f aca="false">13.5*12+Z100-W100</f>
        <v>133.561224489796</v>
      </c>
      <c r="AE100" s="320" t="n">
        <f aca="false">7+AA100-'Вывоз мусора'!P100</f>
        <v>7</v>
      </c>
      <c r="AF100" s="320" t="n">
        <f aca="false">AB100+26-Целевые!P100</f>
        <v>26</v>
      </c>
      <c r="AG100" s="321"/>
      <c r="AH100" s="322"/>
      <c r="AI100" s="323" t="n">
        <f aca="false">13.5*12+Z100-W100</f>
        <v>133.561224489796</v>
      </c>
    </row>
    <row r="101" customFormat="false" ht="12.8" hidden="false" customHeight="false" outlineLevel="0" collapsed="false">
      <c r="A101" s="307" t="n">
        <f aca="false">A100+1</f>
        <v>94</v>
      </c>
      <c r="B101" s="308"/>
      <c r="C101" s="309" t="n">
        <f aca="false">январь!F102</f>
        <v>0</v>
      </c>
      <c r="D101" s="309" t="n">
        <f aca="false">февраль!F102</f>
        <v>0</v>
      </c>
      <c r="E101" s="309" t="n">
        <f aca="false">март!F102</f>
        <v>0</v>
      </c>
      <c r="F101" s="310" t="n">
        <f aca="false">C101+D101+E101</f>
        <v>0</v>
      </c>
      <c r="G101" s="309" t="n">
        <f aca="false">апрель!F102</f>
        <v>0</v>
      </c>
      <c r="H101" s="309" t="n">
        <f aca="false">май!F102</f>
        <v>0</v>
      </c>
      <c r="I101" s="309" t="n">
        <f aca="false">июнь!F102</f>
        <v>0</v>
      </c>
      <c r="J101" s="310" t="n">
        <f aca="false">G101+H101+I101</f>
        <v>0</v>
      </c>
      <c r="K101" s="311" t="n">
        <f aca="false">F101+J101</f>
        <v>0</v>
      </c>
      <c r="L101" s="312" t="n">
        <f aca="false">(F101+J101)/98*100</f>
        <v>0</v>
      </c>
      <c r="M101" s="309" t="n">
        <f aca="false">июль!F102</f>
        <v>0</v>
      </c>
      <c r="N101" s="309" t="n">
        <f aca="false">август!F102</f>
        <v>0</v>
      </c>
      <c r="O101" s="309" t="n">
        <f aca="false">сентябрь!F102</f>
        <v>0</v>
      </c>
      <c r="P101" s="313" t="n">
        <f aca="false">M101+N101+O101</f>
        <v>0</v>
      </c>
      <c r="Q101" s="314" t="n">
        <f aca="false">октябрь!F102</f>
        <v>0</v>
      </c>
      <c r="R101" s="315" t="n">
        <f aca="false">ноябрь!F105</f>
        <v>0</v>
      </c>
      <c r="S101" s="315" t="n">
        <f aca="false">декабрь!F102</f>
        <v>0</v>
      </c>
      <c r="T101" s="316" t="n">
        <f aca="false">Q101+R101+S101</f>
        <v>0</v>
      </c>
      <c r="U101" s="317" t="n">
        <f aca="false">(P101+T101)/98*100</f>
        <v>0</v>
      </c>
      <c r="V101" s="318" t="n">
        <f aca="false">T101+P101+K101</f>
        <v>0</v>
      </c>
      <c r="W101" s="317" t="n">
        <f aca="false">L101+U101</f>
        <v>0</v>
      </c>
      <c r="X101" s="325" t="n">
        <f aca="false">X100+1</f>
        <v>93</v>
      </c>
      <c r="Y101" s="326"/>
      <c r="Z101" s="238"/>
      <c r="AA101" s="238"/>
      <c r="AB101" s="217"/>
      <c r="AC101" s="238"/>
      <c r="AD101" s="320" t="n">
        <f aca="false">13.5*12+Z101-W101</f>
        <v>162</v>
      </c>
      <c r="AE101" s="320" t="n">
        <f aca="false">7+AA101-'Вывоз мусора'!P101</f>
        <v>7</v>
      </c>
      <c r="AF101" s="320" t="n">
        <f aca="false">AB101+26-Целевые!P101</f>
        <v>26</v>
      </c>
      <c r="AG101" s="321"/>
      <c r="AH101" s="322"/>
      <c r="AI101" s="323" t="n">
        <f aca="false">13.5*12+Z101-W101</f>
        <v>162</v>
      </c>
      <c r="AJ101" s="324"/>
    </row>
    <row r="102" customFormat="false" ht="11.45" hidden="false" customHeight="true" outlineLevel="0" collapsed="false">
      <c r="A102" s="307" t="n">
        <f aca="false">A101+1</f>
        <v>95</v>
      </c>
      <c r="B102" s="308"/>
      <c r="C102" s="309" t="n">
        <f aca="false">январь!F103</f>
        <v>0</v>
      </c>
      <c r="D102" s="309" t="n">
        <f aca="false">февраль!F103</f>
        <v>0</v>
      </c>
      <c r="E102" s="309" t="n">
        <f aca="false">март!F103</f>
        <v>0</v>
      </c>
      <c r="F102" s="310" t="n">
        <f aca="false">C102+D102+E102</f>
        <v>0</v>
      </c>
      <c r="G102" s="309" t="n">
        <f aca="false">апрель!F103</f>
        <v>0</v>
      </c>
      <c r="H102" s="309" t="n">
        <f aca="false">май!F103</f>
        <v>0</v>
      </c>
      <c r="I102" s="309" t="n">
        <f aca="false">июнь!F103</f>
        <v>0</v>
      </c>
      <c r="J102" s="310" t="n">
        <f aca="false">G102+H102+I102</f>
        <v>0</v>
      </c>
      <c r="K102" s="311" t="n">
        <f aca="false">F102+J102</f>
        <v>0</v>
      </c>
      <c r="L102" s="312" t="n">
        <f aca="false">(F102+J102)/98*100</f>
        <v>0</v>
      </c>
      <c r="M102" s="309" t="n">
        <f aca="false">июль!F103</f>
        <v>0</v>
      </c>
      <c r="N102" s="309" t="n">
        <f aca="false">август!F103</f>
        <v>0</v>
      </c>
      <c r="O102" s="309" t="n">
        <f aca="false">сентябрь!F103</f>
        <v>0</v>
      </c>
      <c r="P102" s="313" t="n">
        <f aca="false">M102+N102+O102</f>
        <v>0</v>
      </c>
      <c r="Q102" s="314" t="n">
        <f aca="false">октябрь!F103</f>
        <v>0</v>
      </c>
      <c r="R102" s="315" t="n">
        <f aca="false">ноябрь!F106</f>
        <v>0</v>
      </c>
      <c r="S102" s="315" t="n">
        <f aca="false">декабрь!F103</f>
        <v>0</v>
      </c>
      <c r="T102" s="316" t="n">
        <f aca="false">Q102+R102+S102</f>
        <v>0</v>
      </c>
      <c r="U102" s="317" t="n">
        <f aca="false">(P102+T102)/98*100</f>
        <v>0</v>
      </c>
      <c r="V102" s="318" t="n">
        <f aca="false">T102+P102+K102</f>
        <v>0</v>
      </c>
      <c r="W102" s="317" t="n">
        <f aca="false">L102+U102</f>
        <v>0</v>
      </c>
      <c r="X102" s="325" t="n">
        <f aca="false">X101+1</f>
        <v>94</v>
      </c>
      <c r="Y102" s="326"/>
      <c r="Z102" s="238"/>
      <c r="AA102" s="238"/>
      <c r="AB102" s="217"/>
      <c r="AC102" s="238"/>
      <c r="AD102" s="320" t="n">
        <f aca="false">13.5*12+Z102-W102</f>
        <v>162</v>
      </c>
      <c r="AE102" s="320" t="n">
        <f aca="false">7+AA102-'Вывоз мусора'!P102</f>
        <v>7</v>
      </c>
      <c r="AF102" s="320" t="n">
        <f aca="false">AB102+26-Целевые!P102</f>
        <v>26</v>
      </c>
      <c r="AG102" s="321"/>
      <c r="AH102" s="322"/>
      <c r="AI102" s="323" t="n">
        <f aca="false">13.5*12+Z102-W102</f>
        <v>162</v>
      </c>
      <c r="AJ102" s="324"/>
    </row>
    <row r="103" customFormat="false" ht="11.45" hidden="false" customHeight="true" outlineLevel="0" collapsed="false">
      <c r="A103" s="307" t="n">
        <f aca="false">A102+1</f>
        <v>96</v>
      </c>
      <c r="B103" s="308"/>
      <c r="C103" s="309" t="n">
        <f aca="false">январь!F104</f>
        <v>0</v>
      </c>
      <c r="D103" s="309" t="n">
        <f aca="false">февраль!F104</f>
        <v>0</v>
      </c>
      <c r="E103" s="309" t="n">
        <f aca="false">март!F104</f>
        <v>0</v>
      </c>
      <c r="F103" s="310" t="n">
        <f aca="false">C103+D103+E103</f>
        <v>0</v>
      </c>
      <c r="G103" s="309" t="n">
        <f aca="false">апрель!F104</f>
        <v>0</v>
      </c>
      <c r="H103" s="309" t="n">
        <f aca="false">май!F104</f>
        <v>0</v>
      </c>
      <c r="I103" s="309" t="n">
        <f aca="false">июнь!F104</f>
        <v>0</v>
      </c>
      <c r="J103" s="310" t="n">
        <f aca="false">G103+H103+I103</f>
        <v>0</v>
      </c>
      <c r="K103" s="311" t="n">
        <f aca="false">F103+J103</f>
        <v>0</v>
      </c>
      <c r="L103" s="312" t="n">
        <f aca="false">(F103+J103)/98*100</f>
        <v>0</v>
      </c>
      <c r="M103" s="309" t="n">
        <f aca="false">июль!F104</f>
        <v>0</v>
      </c>
      <c r="N103" s="309" t="n">
        <f aca="false">август!F104</f>
        <v>0</v>
      </c>
      <c r="O103" s="309" t="n">
        <f aca="false">сентябрь!F104</f>
        <v>0</v>
      </c>
      <c r="P103" s="313" t="n">
        <f aca="false">M103+N103+O103</f>
        <v>0</v>
      </c>
      <c r="Q103" s="314" t="n">
        <f aca="false">октябрь!F104</f>
        <v>0</v>
      </c>
      <c r="R103" s="315" t="n">
        <f aca="false">ноябрь!F107</f>
        <v>0</v>
      </c>
      <c r="S103" s="315" t="n">
        <f aca="false">декабрь!F104</f>
        <v>0</v>
      </c>
      <c r="T103" s="316" t="n">
        <f aca="false">Q103+R103+S103</f>
        <v>0</v>
      </c>
      <c r="U103" s="317" t="n">
        <f aca="false">(P103+T103)/98*100</f>
        <v>0</v>
      </c>
      <c r="V103" s="318" t="n">
        <f aca="false">T103+P103+K103</f>
        <v>0</v>
      </c>
      <c r="W103" s="317" t="n">
        <f aca="false">L103+U103</f>
        <v>0</v>
      </c>
      <c r="X103" s="325" t="n">
        <f aca="false">X102+1</f>
        <v>95</v>
      </c>
      <c r="Y103" s="326"/>
      <c r="Z103" s="238"/>
      <c r="AA103" s="238"/>
      <c r="AB103" s="217"/>
      <c r="AC103" s="238"/>
      <c r="AD103" s="320" t="n">
        <f aca="false">13.5*12+Z103-W103</f>
        <v>162</v>
      </c>
      <c r="AE103" s="320" t="n">
        <f aca="false">7+AA103-'Вывоз мусора'!P103</f>
        <v>7</v>
      </c>
      <c r="AF103" s="320" t="n">
        <f aca="false">AB103+26-Целевые!P103</f>
        <v>26</v>
      </c>
      <c r="AG103" s="321"/>
      <c r="AH103" s="322"/>
      <c r="AI103" s="323" t="n">
        <f aca="false">13.5*12+Z103-W103</f>
        <v>162</v>
      </c>
    </row>
    <row r="104" customFormat="false" ht="13.5" hidden="false" customHeight="true" outlineLevel="0" collapsed="false">
      <c r="A104" s="307" t="n">
        <f aca="false">A103+1</f>
        <v>97</v>
      </c>
      <c r="B104" s="308"/>
      <c r="C104" s="309" t="n">
        <f aca="false">январь!F105</f>
        <v>0</v>
      </c>
      <c r="D104" s="309" t="n">
        <f aca="false">февраль!F105</f>
        <v>0</v>
      </c>
      <c r="E104" s="309" t="n">
        <f aca="false">март!F105</f>
        <v>0</v>
      </c>
      <c r="F104" s="310" t="n">
        <f aca="false">C104+D104+E104</f>
        <v>0</v>
      </c>
      <c r="G104" s="309" t="n">
        <f aca="false">апрель!F105</f>
        <v>0</v>
      </c>
      <c r="H104" s="309" t="n">
        <f aca="false">май!F105</f>
        <v>0</v>
      </c>
      <c r="I104" s="309" t="n">
        <f aca="false">июнь!F105</f>
        <v>0</v>
      </c>
      <c r="J104" s="310" t="n">
        <f aca="false">G104+H104+I104</f>
        <v>0</v>
      </c>
      <c r="K104" s="311" t="n">
        <f aca="false">F104+J104</f>
        <v>0</v>
      </c>
      <c r="L104" s="312" t="n">
        <f aca="false">(F104+J104)/98*100</f>
        <v>0</v>
      </c>
      <c r="M104" s="309" t="n">
        <f aca="false">июль!F105</f>
        <v>0</v>
      </c>
      <c r="N104" s="309" t="n">
        <f aca="false">август!F105</f>
        <v>0</v>
      </c>
      <c r="O104" s="309" t="n">
        <f aca="false">сентябрь!F105</f>
        <v>0</v>
      </c>
      <c r="P104" s="313" t="n">
        <f aca="false">M104+N104+O104</f>
        <v>0</v>
      </c>
      <c r="Q104" s="314" t="n">
        <f aca="false">октябрь!F105</f>
        <v>0</v>
      </c>
      <c r="R104" s="315" t="n">
        <f aca="false">ноябрь!F108</f>
        <v>0</v>
      </c>
      <c r="S104" s="315" t="n">
        <f aca="false">декабрь!F105</f>
        <v>0</v>
      </c>
      <c r="T104" s="316" t="n">
        <f aca="false">Q104+R104+S104</f>
        <v>0</v>
      </c>
      <c r="U104" s="317" t="n">
        <f aca="false">(P104+T104)/98*100</f>
        <v>0</v>
      </c>
      <c r="V104" s="318" t="n">
        <f aca="false">T104+P104+K104</f>
        <v>0</v>
      </c>
      <c r="W104" s="317" t="n">
        <f aca="false">L104+U104</f>
        <v>0</v>
      </c>
      <c r="X104" s="325" t="n">
        <f aca="false">X103+1</f>
        <v>96</v>
      </c>
      <c r="Y104" s="326"/>
      <c r="Z104" s="238"/>
      <c r="AA104" s="238"/>
      <c r="AB104" s="217"/>
      <c r="AC104" s="238"/>
      <c r="AD104" s="320" t="n">
        <f aca="false">13.5*12+Z104-W104</f>
        <v>162</v>
      </c>
      <c r="AE104" s="320" t="n">
        <f aca="false">7+AA104-'Вывоз мусора'!P104</f>
        <v>7</v>
      </c>
      <c r="AF104" s="320" t="n">
        <f aca="false">AB104+26-Целевые!P104</f>
        <v>26</v>
      </c>
      <c r="AG104" s="321"/>
      <c r="AH104" s="322"/>
      <c r="AI104" s="323" t="n">
        <f aca="false">13.5*12+Z104-W104</f>
        <v>162</v>
      </c>
      <c r="AJ104" s="324"/>
    </row>
    <row r="105" customFormat="false" ht="13.5" hidden="false" customHeight="true" outlineLevel="0" collapsed="false">
      <c r="A105" s="307" t="n">
        <f aca="false">A104+1</f>
        <v>98</v>
      </c>
      <c r="B105" s="308"/>
      <c r="C105" s="309" t="n">
        <f aca="false">январь!F106</f>
        <v>0</v>
      </c>
      <c r="D105" s="309" t="n">
        <f aca="false">февраль!F106</f>
        <v>0</v>
      </c>
      <c r="E105" s="309" t="n">
        <f aca="false">март!F106</f>
        <v>0</v>
      </c>
      <c r="F105" s="310" t="n">
        <f aca="false">C105+D105+E105</f>
        <v>0</v>
      </c>
      <c r="G105" s="309" t="n">
        <f aca="false">апрель!F106</f>
        <v>0</v>
      </c>
      <c r="H105" s="309" t="n">
        <f aca="false">май!F106</f>
        <v>0</v>
      </c>
      <c r="I105" s="309" t="n">
        <f aca="false">июнь!F106</f>
        <v>0</v>
      </c>
      <c r="J105" s="310" t="n">
        <f aca="false">G105+H105+I105</f>
        <v>0</v>
      </c>
      <c r="K105" s="311" t="n">
        <f aca="false">F105+J105</f>
        <v>0</v>
      </c>
      <c r="L105" s="312" t="n">
        <f aca="false">(F105+J105)/98*100</f>
        <v>0</v>
      </c>
      <c r="M105" s="309" t="n">
        <f aca="false">июль!F106</f>
        <v>0</v>
      </c>
      <c r="N105" s="309" t="n">
        <f aca="false">август!F106</f>
        <v>0</v>
      </c>
      <c r="O105" s="309" t="n">
        <f aca="false">сентябрь!F106</f>
        <v>0</v>
      </c>
      <c r="P105" s="313" t="n">
        <f aca="false">M105+N105+O105</f>
        <v>0</v>
      </c>
      <c r="Q105" s="314" t="n">
        <f aca="false">октябрь!F106</f>
        <v>0</v>
      </c>
      <c r="R105" s="315" t="n">
        <f aca="false">ноябрь!F109</f>
        <v>0</v>
      </c>
      <c r="S105" s="315" t="n">
        <f aca="false">декабрь!F106</f>
        <v>0</v>
      </c>
      <c r="T105" s="316" t="n">
        <f aca="false">Q105+R105+S105</f>
        <v>0</v>
      </c>
      <c r="U105" s="317" t="n">
        <f aca="false">(P105+T105)/98*100</f>
        <v>0</v>
      </c>
      <c r="V105" s="318" t="n">
        <f aca="false">T105+P105+K105</f>
        <v>0</v>
      </c>
      <c r="W105" s="317" t="n">
        <f aca="false">L105+U105</f>
        <v>0</v>
      </c>
      <c r="X105" s="325" t="n">
        <f aca="false">X104+1</f>
        <v>97</v>
      </c>
      <c r="Y105" s="326"/>
      <c r="Z105" s="238"/>
      <c r="AA105" s="238"/>
      <c r="AB105" s="217"/>
      <c r="AC105" s="238"/>
      <c r="AD105" s="320" t="n">
        <f aca="false">13.5*12+Z105-W105</f>
        <v>162</v>
      </c>
      <c r="AE105" s="320" t="n">
        <f aca="false">7+AA105-'Вывоз мусора'!P105</f>
        <v>7</v>
      </c>
      <c r="AF105" s="320" t="n">
        <f aca="false">AB105+26-Целевые!P105</f>
        <v>26</v>
      </c>
      <c r="AG105" s="321"/>
      <c r="AH105" s="322"/>
      <c r="AI105" s="323" t="n">
        <f aca="false">13.5*12+Z105-W105</f>
        <v>162</v>
      </c>
    </row>
    <row r="106" customFormat="false" ht="12.75" hidden="false" customHeight="true" outlineLevel="0" collapsed="false">
      <c r="A106" s="307" t="n">
        <f aca="false">A105+1</f>
        <v>99</v>
      </c>
      <c r="B106" s="308"/>
      <c r="C106" s="309" t="n">
        <f aca="false">январь!F107</f>
        <v>0</v>
      </c>
      <c r="D106" s="309" t="n">
        <f aca="false">февраль!F107</f>
        <v>0</v>
      </c>
      <c r="E106" s="309" t="n">
        <f aca="false">март!F107</f>
        <v>0</v>
      </c>
      <c r="F106" s="310" t="n">
        <f aca="false">C106+D106+E106</f>
        <v>0</v>
      </c>
      <c r="G106" s="309" t="n">
        <f aca="false">апрель!F107</f>
        <v>0</v>
      </c>
      <c r="H106" s="309" t="n">
        <f aca="false">май!F107</f>
        <v>0</v>
      </c>
      <c r="I106" s="309" t="n">
        <f aca="false">июнь!F107</f>
        <v>0</v>
      </c>
      <c r="J106" s="310" t="n">
        <f aca="false">G106+H106+I106</f>
        <v>0</v>
      </c>
      <c r="K106" s="311" t="n">
        <f aca="false">F106+J106</f>
        <v>0</v>
      </c>
      <c r="L106" s="312" t="n">
        <f aca="false">(F106+J106)/98*100</f>
        <v>0</v>
      </c>
      <c r="M106" s="309" t="n">
        <f aca="false">июль!F107</f>
        <v>0</v>
      </c>
      <c r="N106" s="309" t="n">
        <f aca="false">август!F107</f>
        <v>0</v>
      </c>
      <c r="O106" s="309" t="n">
        <f aca="false">сентябрь!F107</f>
        <v>0</v>
      </c>
      <c r="P106" s="313" t="n">
        <f aca="false">M106+N106+O106</f>
        <v>0</v>
      </c>
      <c r="Q106" s="314" t="n">
        <f aca="false">октябрь!F107</f>
        <v>0</v>
      </c>
      <c r="R106" s="315" t="n">
        <f aca="false">ноябрь!F110</f>
        <v>0</v>
      </c>
      <c r="S106" s="315" t="n">
        <f aca="false">декабрь!F107</f>
        <v>0</v>
      </c>
      <c r="T106" s="316" t="n">
        <f aca="false">Q106+R106+S106</f>
        <v>0</v>
      </c>
      <c r="U106" s="317" t="n">
        <f aca="false">(P106+T106)/98*100</f>
        <v>0</v>
      </c>
      <c r="V106" s="318" t="n">
        <f aca="false">T106+P106+K106</f>
        <v>0</v>
      </c>
      <c r="W106" s="317" t="n">
        <f aca="false">L106+U106</f>
        <v>0</v>
      </c>
      <c r="X106" s="325" t="n">
        <f aca="false">X105+1</f>
        <v>98</v>
      </c>
      <c r="Y106" s="326"/>
      <c r="Z106" s="238"/>
      <c r="AA106" s="238"/>
      <c r="AB106" s="217"/>
      <c r="AC106" s="238"/>
      <c r="AD106" s="320" t="n">
        <f aca="false">13.5*12+Z106-W106</f>
        <v>162</v>
      </c>
      <c r="AE106" s="320" t="n">
        <f aca="false">7+AA106-'Вывоз мусора'!P106</f>
        <v>7</v>
      </c>
      <c r="AF106" s="320" t="n">
        <f aca="false">AB106+26-Целевые!P106</f>
        <v>26</v>
      </c>
      <c r="AG106" s="321"/>
      <c r="AH106" s="322"/>
      <c r="AI106" s="323" t="n">
        <f aca="false">13.5*12+Z106-W106</f>
        <v>162</v>
      </c>
      <c r="AJ106" s="324"/>
    </row>
    <row r="107" customFormat="false" ht="13.5" hidden="false" customHeight="true" outlineLevel="0" collapsed="false">
      <c r="A107" s="307" t="n">
        <f aca="false">A106+1</f>
        <v>100</v>
      </c>
      <c r="B107" s="308"/>
      <c r="C107" s="309" t="n">
        <f aca="false">январь!F108</f>
        <v>0</v>
      </c>
      <c r="D107" s="309" t="n">
        <f aca="false">февраль!F108</f>
        <v>0</v>
      </c>
      <c r="E107" s="309" t="n">
        <f aca="false">март!F108</f>
        <v>0</v>
      </c>
      <c r="F107" s="310" t="n">
        <f aca="false">C107+D107+E107</f>
        <v>0</v>
      </c>
      <c r="G107" s="309" t="n">
        <f aca="false">апрель!F108</f>
        <v>0</v>
      </c>
      <c r="H107" s="309" t="n">
        <f aca="false">май!F108</f>
        <v>0</v>
      </c>
      <c r="I107" s="309" t="n">
        <f aca="false">июнь!F108</f>
        <v>0</v>
      </c>
      <c r="J107" s="310" t="n">
        <f aca="false">G107+H107+I107</f>
        <v>0</v>
      </c>
      <c r="K107" s="311" t="n">
        <f aca="false">F107+J107</f>
        <v>0</v>
      </c>
      <c r="L107" s="312" t="n">
        <f aca="false">(F107+J107)/98*100</f>
        <v>0</v>
      </c>
      <c r="M107" s="309" t="n">
        <f aca="false">июль!F108</f>
        <v>0</v>
      </c>
      <c r="N107" s="309" t="n">
        <f aca="false">август!F108</f>
        <v>0</v>
      </c>
      <c r="O107" s="309" t="n">
        <f aca="false">сентябрь!F108</f>
        <v>0</v>
      </c>
      <c r="P107" s="313" t="n">
        <f aca="false">M107+N107+O107</f>
        <v>0</v>
      </c>
      <c r="Q107" s="314" t="n">
        <f aca="false">октябрь!F108</f>
        <v>0</v>
      </c>
      <c r="R107" s="315" t="n">
        <f aca="false">ноябрь!F111</f>
        <v>0</v>
      </c>
      <c r="S107" s="315" t="n">
        <f aca="false">декабрь!F108</f>
        <v>0</v>
      </c>
      <c r="T107" s="316" t="n">
        <f aca="false">Q107+R107+S107</f>
        <v>0</v>
      </c>
      <c r="U107" s="317" t="n">
        <f aca="false">(P107+T107)/98*100</f>
        <v>0</v>
      </c>
      <c r="V107" s="318" t="n">
        <f aca="false">T107+P107+K107</f>
        <v>0</v>
      </c>
      <c r="W107" s="317" t="n">
        <f aca="false">L107+U107</f>
        <v>0</v>
      </c>
      <c r="X107" s="325" t="n">
        <f aca="false">X106+1</f>
        <v>99</v>
      </c>
      <c r="Y107" s="326"/>
      <c r="Z107" s="238"/>
      <c r="AA107" s="238"/>
      <c r="AB107" s="217"/>
      <c r="AC107" s="238"/>
      <c r="AD107" s="320" t="n">
        <f aca="false">13.5*12+Z107-W107</f>
        <v>162</v>
      </c>
      <c r="AE107" s="320" t="n">
        <f aca="false">7+AA107-'Вывоз мусора'!P107</f>
        <v>7</v>
      </c>
      <c r="AF107" s="320" t="n">
        <f aca="false">AB107+26-Целевые!P107</f>
        <v>26</v>
      </c>
      <c r="AG107" s="321"/>
      <c r="AH107" s="322"/>
      <c r="AI107" s="323" t="n">
        <f aca="false">13.5*12+Z107-W107</f>
        <v>162</v>
      </c>
      <c r="AJ107" s="324"/>
    </row>
    <row r="108" customFormat="false" ht="12.75" hidden="false" customHeight="true" outlineLevel="0" collapsed="false">
      <c r="A108" s="307" t="n">
        <f aca="false">A107+1</f>
        <v>101</v>
      </c>
      <c r="B108" s="308"/>
      <c r="C108" s="309" t="n">
        <f aca="false">январь!F109</f>
        <v>0</v>
      </c>
      <c r="D108" s="309" t="n">
        <f aca="false">февраль!F109</f>
        <v>0</v>
      </c>
      <c r="E108" s="309" t="n">
        <f aca="false">март!F109</f>
        <v>0</v>
      </c>
      <c r="F108" s="310" t="n">
        <f aca="false">C108+D108+E108</f>
        <v>0</v>
      </c>
      <c r="G108" s="309" t="n">
        <f aca="false">апрель!F109</f>
        <v>0</v>
      </c>
      <c r="H108" s="309" t="n">
        <f aca="false">май!F109</f>
        <v>0</v>
      </c>
      <c r="I108" s="309" t="n">
        <f aca="false">июнь!F109</f>
        <v>0</v>
      </c>
      <c r="J108" s="310" t="n">
        <f aca="false">G108+H108+I108</f>
        <v>0</v>
      </c>
      <c r="K108" s="311" t="n">
        <f aca="false">F108+J108</f>
        <v>0</v>
      </c>
      <c r="L108" s="312" t="n">
        <f aca="false">(F108+J108)/98*100</f>
        <v>0</v>
      </c>
      <c r="M108" s="309" t="n">
        <f aca="false">июль!F109</f>
        <v>0</v>
      </c>
      <c r="N108" s="309" t="n">
        <f aca="false">август!F109</f>
        <v>0</v>
      </c>
      <c r="O108" s="309" t="n">
        <f aca="false">сентябрь!F109</f>
        <v>0</v>
      </c>
      <c r="P108" s="313" t="n">
        <f aca="false">M108+N108+O108</f>
        <v>0</v>
      </c>
      <c r="Q108" s="314" t="n">
        <f aca="false">октябрь!F109</f>
        <v>0</v>
      </c>
      <c r="R108" s="315" t="n">
        <f aca="false">ноябрь!F112</f>
        <v>0</v>
      </c>
      <c r="S108" s="315" t="n">
        <f aca="false">декабрь!F109</f>
        <v>0</v>
      </c>
      <c r="T108" s="316" t="n">
        <f aca="false">Q108+R108+S108</f>
        <v>0</v>
      </c>
      <c r="U108" s="317" t="n">
        <f aca="false">(P108+T108)/98*100</f>
        <v>0</v>
      </c>
      <c r="V108" s="318" t="n">
        <f aca="false">T108+P108+K108</f>
        <v>0</v>
      </c>
      <c r="W108" s="317" t="n">
        <f aca="false">L108+U108</f>
        <v>0</v>
      </c>
      <c r="X108" s="325" t="n">
        <f aca="false">X107+1</f>
        <v>100</v>
      </c>
      <c r="Y108" s="326"/>
      <c r="Z108" s="238"/>
      <c r="AA108" s="238"/>
      <c r="AB108" s="217"/>
      <c r="AC108" s="238"/>
      <c r="AD108" s="320" t="n">
        <f aca="false">13.5*12+Z108-W108</f>
        <v>162</v>
      </c>
      <c r="AE108" s="320" t="n">
        <f aca="false">7+AA108-'Вывоз мусора'!P108</f>
        <v>7</v>
      </c>
      <c r="AF108" s="320" t="n">
        <f aca="false">AB108+26-Целевые!P108</f>
        <v>26</v>
      </c>
      <c r="AG108" s="321"/>
      <c r="AH108" s="322"/>
      <c r="AI108" s="323" t="n">
        <f aca="false">13.5*12+Z108-W108</f>
        <v>162</v>
      </c>
    </row>
    <row r="109" customFormat="false" ht="13.5" hidden="false" customHeight="true" outlineLevel="0" collapsed="false">
      <c r="A109" s="307" t="n">
        <f aca="false">A108+1</f>
        <v>102</v>
      </c>
      <c r="B109" s="334"/>
      <c r="C109" s="309" t="n">
        <f aca="false">январь!F110</f>
        <v>0</v>
      </c>
      <c r="D109" s="309" t="n">
        <f aca="false">февраль!F110</f>
        <v>0</v>
      </c>
      <c r="E109" s="309" t="n">
        <f aca="false">март!F110</f>
        <v>0</v>
      </c>
      <c r="F109" s="310" t="n">
        <f aca="false">C109+D109+E109</f>
        <v>0</v>
      </c>
      <c r="G109" s="309" t="n">
        <f aca="false">апрель!F110</f>
        <v>0</v>
      </c>
      <c r="H109" s="309" t="n">
        <f aca="false">май!F110</f>
        <v>0</v>
      </c>
      <c r="I109" s="309" t="n">
        <f aca="false">июнь!F110</f>
        <v>0</v>
      </c>
      <c r="J109" s="310" t="n">
        <f aca="false">G109+H109+I109</f>
        <v>0</v>
      </c>
      <c r="K109" s="311" t="n">
        <f aca="false">F109+J109</f>
        <v>0</v>
      </c>
      <c r="L109" s="312" t="n">
        <f aca="false">(F109+J109)/98*100</f>
        <v>0</v>
      </c>
      <c r="M109" s="309" t="n">
        <f aca="false">июль!F110</f>
        <v>0</v>
      </c>
      <c r="N109" s="309" t="n">
        <f aca="false">август!F110</f>
        <v>0</v>
      </c>
      <c r="O109" s="309" t="n">
        <f aca="false">сентябрь!F110</f>
        <v>0</v>
      </c>
      <c r="P109" s="313" t="n">
        <f aca="false">M109+N109+O109</f>
        <v>0</v>
      </c>
      <c r="Q109" s="314" t="n">
        <f aca="false">октябрь!F110</f>
        <v>0</v>
      </c>
      <c r="R109" s="315" t="n">
        <f aca="false">ноябрь!F113</f>
        <v>0</v>
      </c>
      <c r="S109" s="315" t="n">
        <f aca="false">декабрь!F110</f>
        <v>0</v>
      </c>
      <c r="T109" s="316" t="n">
        <f aca="false">Q109+R109+S109</f>
        <v>0</v>
      </c>
      <c r="U109" s="317" t="n">
        <f aca="false">(P109+T109)/98*100</f>
        <v>0</v>
      </c>
      <c r="V109" s="318" t="n">
        <f aca="false">T109+P109+K109</f>
        <v>0</v>
      </c>
      <c r="W109" s="317" t="n">
        <f aca="false">L109+U109</f>
        <v>0</v>
      </c>
      <c r="X109" s="325" t="n">
        <f aca="false">X108+1</f>
        <v>101</v>
      </c>
      <c r="Y109" s="335"/>
      <c r="Z109" s="238"/>
      <c r="AA109" s="238"/>
      <c r="AB109" s="217"/>
      <c r="AC109" s="238"/>
      <c r="AD109" s="320" t="n">
        <f aca="false">13.5*12+Z109-W109</f>
        <v>162</v>
      </c>
      <c r="AE109" s="320" t="n">
        <f aca="false">7+AA109-'Вывоз мусора'!P109</f>
        <v>7</v>
      </c>
      <c r="AF109" s="320" t="n">
        <f aca="false">AB109+26-Целевые!P109</f>
        <v>26</v>
      </c>
      <c r="AG109" s="321"/>
      <c r="AH109" s="322"/>
      <c r="AI109" s="323" t="n">
        <f aca="false">13.5*12+Z109-W109</f>
        <v>162</v>
      </c>
      <c r="AJ109" s="324"/>
    </row>
    <row r="110" customFormat="false" ht="12.8" hidden="false" customHeight="false" outlineLevel="0" collapsed="false">
      <c r="A110" s="307" t="n">
        <f aca="false">A109+1</f>
        <v>103</v>
      </c>
      <c r="B110" s="308"/>
      <c r="C110" s="309" t="n">
        <f aca="false">январь!F111</f>
        <v>0</v>
      </c>
      <c r="D110" s="309" t="n">
        <f aca="false">февраль!F111</f>
        <v>0</v>
      </c>
      <c r="E110" s="309" t="n">
        <f aca="false">март!F111</f>
        <v>0</v>
      </c>
      <c r="F110" s="310" t="n">
        <f aca="false">C110+D110+E110</f>
        <v>0</v>
      </c>
      <c r="G110" s="309" t="n">
        <f aca="false">апрель!F111</f>
        <v>0</v>
      </c>
      <c r="H110" s="309" t="n">
        <f aca="false">май!F111</f>
        <v>0</v>
      </c>
      <c r="I110" s="309" t="n">
        <f aca="false">июнь!F111</f>
        <v>0</v>
      </c>
      <c r="J110" s="310" t="n">
        <f aca="false">G110+H110+I110</f>
        <v>0</v>
      </c>
      <c r="K110" s="311" t="n">
        <f aca="false">F110+J110</f>
        <v>0</v>
      </c>
      <c r="L110" s="312" t="n">
        <f aca="false">(F110+J110)/98*100</f>
        <v>0</v>
      </c>
      <c r="M110" s="309" t="n">
        <f aca="false">июль!F111</f>
        <v>0</v>
      </c>
      <c r="N110" s="309" t="n">
        <f aca="false">август!F111</f>
        <v>0</v>
      </c>
      <c r="O110" s="309" t="n">
        <f aca="false">сентябрь!F111</f>
        <v>0</v>
      </c>
      <c r="P110" s="313" t="n">
        <f aca="false">M110+N110+O110</f>
        <v>0</v>
      </c>
      <c r="Q110" s="314" t="n">
        <f aca="false">октябрь!F111</f>
        <v>0</v>
      </c>
      <c r="R110" s="315" t="n">
        <f aca="false">ноябрь!F114</f>
        <v>0</v>
      </c>
      <c r="S110" s="315" t="n">
        <f aca="false">декабрь!F111</f>
        <v>0</v>
      </c>
      <c r="T110" s="316" t="n">
        <f aca="false">Q110+R110+S110</f>
        <v>0</v>
      </c>
      <c r="U110" s="317" t="n">
        <f aca="false">(P110+T110)/98*100</f>
        <v>0</v>
      </c>
      <c r="V110" s="318" t="n">
        <f aca="false">T110+P110+K110</f>
        <v>0</v>
      </c>
      <c r="W110" s="317" t="n">
        <f aca="false">L110+U110</f>
        <v>0</v>
      </c>
      <c r="X110" s="325" t="n">
        <f aca="false">X109+1</f>
        <v>102</v>
      </c>
      <c r="Y110" s="326"/>
      <c r="Z110" s="238"/>
      <c r="AA110" s="238"/>
      <c r="AB110" s="217"/>
      <c r="AC110" s="238"/>
      <c r="AD110" s="320" t="n">
        <f aca="false">13.5*12+Z110-W110</f>
        <v>162</v>
      </c>
      <c r="AE110" s="320" t="n">
        <f aca="false">7+AA110-'Вывоз мусора'!P110</f>
        <v>7</v>
      </c>
      <c r="AF110" s="320" t="n">
        <f aca="false">AB110+26-Целевые!P110</f>
        <v>26</v>
      </c>
      <c r="AG110" s="321"/>
      <c r="AH110" s="322"/>
      <c r="AI110" s="323" t="n">
        <f aca="false">13.5*12+Z110-W110</f>
        <v>162</v>
      </c>
      <c r="AJ110" s="324"/>
    </row>
    <row r="111" customFormat="false" ht="12.75" hidden="false" customHeight="true" outlineLevel="0" collapsed="false">
      <c r="A111" s="307" t="n">
        <f aca="false">A110+1</f>
        <v>104</v>
      </c>
      <c r="B111" s="308"/>
      <c r="C111" s="309" t="n">
        <f aca="false">январь!F112</f>
        <v>0</v>
      </c>
      <c r="D111" s="309" t="n">
        <f aca="false">февраль!F112</f>
        <v>0</v>
      </c>
      <c r="E111" s="309" t="n">
        <f aca="false">март!F112</f>
        <v>0</v>
      </c>
      <c r="F111" s="310" t="n">
        <f aca="false">C111+D111+E111</f>
        <v>0</v>
      </c>
      <c r="G111" s="309" t="n">
        <f aca="false">апрель!F112</f>
        <v>0</v>
      </c>
      <c r="H111" s="309" t="n">
        <f aca="false">май!F112</f>
        <v>0</v>
      </c>
      <c r="I111" s="309" t="n">
        <f aca="false">июнь!F112</f>
        <v>0</v>
      </c>
      <c r="J111" s="310" t="n">
        <f aca="false">G111+H111+I111</f>
        <v>0</v>
      </c>
      <c r="K111" s="311" t="n">
        <f aca="false">F111+J111</f>
        <v>0</v>
      </c>
      <c r="L111" s="312" t="n">
        <f aca="false">(F111+J111)/98*100</f>
        <v>0</v>
      </c>
      <c r="M111" s="309" t="n">
        <f aca="false">июль!F112</f>
        <v>0</v>
      </c>
      <c r="N111" s="309" t="n">
        <f aca="false">август!F112</f>
        <v>0</v>
      </c>
      <c r="O111" s="309" t="n">
        <f aca="false">сентябрь!F112</f>
        <v>0</v>
      </c>
      <c r="P111" s="313" t="n">
        <f aca="false">M111+N111+O111</f>
        <v>0</v>
      </c>
      <c r="Q111" s="314" t="n">
        <f aca="false">октябрь!F112</f>
        <v>0</v>
      </c>
      <c r="R111" s="315" t="n">
        <f aca="false">ноябрь!F115</f>
        <v>0</v>
      </c>
      <c r="S111" s="315" t="n">
        <f aca="false">декабрь!F112</f>
        <v>0</v>
      </c>
      <c r="T111" s="316" t="n">
        <f aca="false">Q111+R111+S111</f>
        <v>0</v>
      </c>
      <c r="U111" s="317" t="n">
        <f aca="false">(P111+T111)/98*100</f>
        <v>0</v>
      </c>
      <c r="V111" s="318" t="n">
        <f aca="false">T111+P111+K111</f>
        <v>0</v>
      </c>
      <c r="W111" s="317" t="n">
        <f aca="false">L111+U111</f>
        <v>0</v>
      </c>
      <c r="X111" s="325" t="n">
        <f aca="false">X110+1</f>
        <v>103</v>
      </c>
      <c r="Y111" s="326"/>
      <c r="Z111" s="238"/>
      <c r="AA111" s="238"/>
      <c r="AB111" s="217"/>
      <c r="AC111" s="238"/>
      <c r="AD111" s="320" t="n">
        <f aca="false">13.5*12+Z111-W111</f>
        <v>162</v>
      </c>
      <c r="AE111" s="320" t="n">
        <f aca="false">7+AA111-'Вывоз мусора'!P111</f>
        <v>7</v>
      </c>
      <c r="AF111" s="320" t="n">
        <f aca="false">AB111+26-Целевые!P111</f>
        <v>26</v>
      </c>
      <c r="AG111" s="321"/>
      <c r="AH111" s="322"/>
      <c r="AI111" s="323" t="n">
        <f aca="false">13.5*12+Z111-W111</f>
        <v>162</v>
      </c>
      <c r="AJ111" s="324"/>
    </row>
    <row r="112" customFormat="false" ht="12" hidden="false" customHeight="true" outlineLevel="0" collapsed="false">
      <c r="A112" s="307" t="n">
        <f aca="false">A111+1</f>
        <v>105</v>
      </c>
      <c r="B112" s="308"/>
      <c r="C112" s="309" t="n">
        <f aca="false">январь!F113</f>
        <v>0</v>
      </c>
      <c r="D112" s="309" t="n">
        <f aca="false">февраль!F113</f>
        <v>0</v>
      </c>
      <c r="E112" s="309" t="n">
        <f aca="false">март!F113</f>
        <v>0</v>
      </c>
      <c r="F112" s="310" t="n">
        <f aca="false">C112+D112+E112</f>
        <v>0</v>
      </c>
      <c r="G112" s="309" t="n">
        <f aca="false">апрель!F113</f>
        <v>0</v>
      </c>
      <c r="H112" s="309" t="n">
        <f aca="false">май!F113</f>
        <v>0</v>
      </c>
      <c r="I112" s="309" t="n">
        <f aca="false">июнь!F113</f>
        <v>0</v>
      </c>
      <c r="J112" s="310" t="n">
        <f aca="false">G112+H112+I112</f>
        <v>0</v>
      </c>
      <c r="K112" s="311" t="n">
        <f aca="false">F112+J112</f>
        <v>0</v>
      </c>
      <c r="L112" s="312" t="n">
        <f aca="false">(F112+J112)/98*100</f>
        <v>0</v>
      </c>
      <c r="M112" s="309" t="n">
        <f aca="false">июль!F113</f>
        <v>0</v>
      </c>
      <c r="N112" s="309" t="n">
        <f aca="false">август!F113</f>
        <v>0</v>
      </c>
      <c r="O112" s="309" t="n">
        <f aca="false">сентябрь!F113</f>
        <v>0</v>
      </c>
      <c r="P112" s="313" t="n">
        <f aca="false">M112+N112+O112</f>
        <v>0</v>
      </c>
      <c r="Q112" s="314" t="n">
        <f aca="false">октябрь!F113</f>
        <v>0</v>
      </c>
      <c r="R112" s="315" t="n">
        <f aca="false">ноябрь!F116</f>
        <v>0</v>
      </c>
      <c r="S112" s="315" t="n">
        <f aca="false">декабрь!F113</f>
        <v>0</v>
      </c>
      <c r="T112" s="316" t="n">
        <f aca="false">Q112+R112+S112</f>
        <v>0</v>
      </c>
      <c r="U112" s="317" t="n">
        <f aca="false">(P112+T112)/98*100</f>
        <v>0</v>
      </c>
      <c r="V112" s="318" t="n">
        <f aca="false">T112+P112+K112</f>
        <v>0</v>
      </c>
      <c r="W112" s="317" t="n">
        <f aca="false">L112+U112</f>
        <v>0</v>
      </c>
      <c r="X112" s="325" t="n">
        <f aca="false">X111+1</f>
        <v>104</v>
      </c>
      <c r="Y112" s="326"/>
      <c r="Z112" s="238"/>
      <c r="AA112" s="238"/>
      <c r="AB112" s="217"/>
      <c r="AC112" s="238"/>
      <c r="AD112" s="320" t="n">
        <f aca="false">13.5*12+Z112-W112</f>
        <v>162</v>
      </c>
      <c r="AE112" s="320" t="n">
        <f aca="false">7+AA112-'Вывоз мусора'!P112</f>
        <v>7</v>
      </c>
      <c r="AF112" s="320" t="n">
        <f aca="false">AB112+26-Целевые!P112</f>
        <v>26</v>
      </c>
      <c r="AG112" s="321"/>
      <c r="AH112" s="322"/>
      <c r="AI112" s="323" t="n">
        <f aca="false">13.5*12+Z112-W112</f>
        <v>162</v>
      </c>
      <c r="AJ112" s="324"/>
    </row>
    <row r="113" customFormat="false" ht="12" hidden="false" customHeight="true" outlineLevel="0" collapsed="false">
      <c r="A113" s="307" t="n">
        <f aca="false">A112+1</f>
        <v>106</v>
      </c>
      <c r="B113" s="308"/>
      <c r="C113" s="309" t="n">
        <f aca="false">январь!F114</f>
        <v>0</v>
      </c>
      <c r="D113" s="309" t="n">
        <f aca="false">февраль!F114</f>
        <v>0</v>
      </c>
      <c r="E113" s="309" t="n">
        <f aca="false">март!F114</f>
        <v>0</v>
      </c>
      <c r="F113" s="310" t="n">
        <f aca="false">C113+D113+E113</f>
        <v>0</v>
      </c>
      <c r="G113" s="309" t="n">
        <f aca="false">апрель!F114</f>
        <v>0</v>
      </c>
      <c r="H113" s="309" t="n">
        <f aca="false">май!F114</f>
        <v>0</v>
      </c>
      <c r="I113" s="309" t="n">
        <f aca="false">июнь!F114</f>
        <v>0</v>
      </c>
      <c r="J113" s="310" t="n">
        <f aca="false">G113+H113+I113</f>
        <v>0</v>
      </c>
      <c r="K113" s="311" t="n">
        <f aca="false">F113+J113</f>
        <v>0</v>
      </c>
      <c r="L113" s="312" t="n">
        <f aca="false">(F113+J113)/98*100</f>
        <v>0</v>
      </c>
      <c r="M113" s="309" t="n">
        <f aca="false">июль!F114</f>
        <v>0</v>
      </c>
      <c r="N113" s="309" t="n">
        <f aca="false">август!F114</f>
        <v>0</v>
      </c>
      <c r="O113" s="309" t="n">
        <f aca="false">сентябрь!F114</f>
        <v>0</v>
      </c>
      <c r="P113" s="313" t="n">
        <f aca="false">M113+N113+O113</f>
        <v>0</v>
      </c>
      <c r="Q113" s="314" t="n">
        <f aca="false">октябрь!F114</f>
        <v>0</v>
      </c>
      <c r="R113" s="315" t="n">
        <f aca="false">ноябрь!F117</f>
        <v>0</v>
      </c>
      <c r="S113" s="315" t="n">
        <f aca="false">декабрь!F114</f>
        <v>0</v>
      </c>
      <c r="T113" s="316" t="n">
        <f aca="false">Q113+R113+S113</f>
        <v>0</v>
      </c>
      <c r="U113" s="317" t="n">
        <f aca="false">(P113+T113)/98*100</f>
        <v>0</v>
      </c>
      <c r="V113" s="318" t="n">
        <f aca="false">T113+P113+K113</f>
        <v>0</v>
      </c>
      <c r="W113" s="317" t="n">
        <f aca="false">L113+U113</f>
        <v>0</v>
      </c>
      <c r="X113" s="325" t="n">
        <f aca="false">X112+1</f>
        <v>105</v>
      </c>
      <c r="Y113" s="326"/>
      <c r="Z113" s="238"/>
      <c r="AA113" s="238"/>
      <c r="AB113" s="217"/>
      <c r="AC113" s="238"/>
      <c r="AD113" s="320" t="n">
        <f aca="false">13.5*12+Z113-W113</f>
        <v>162</v>
      </c>
      <c r="AE113" s="320" t="n">
        <f aca="false">7+AA113-'Вывоз мусора'!P113</f>
        <v>7</v>
      </c>
      <c r="AF113" s="320" t="n">
        <f aca="false">AB113+26-Целевые!P113</f>
        <v>26</v>
      </c>
      <c r="AG113" s="321"/>
      <c r="AH113" s="322"/>
      <c r="AI113" s="323" t="n">
        <f aca="false">13.5*12+Z113-W113</f>
        <v>162</v>
      </c>
    </row>
    <row r="114" customFormat="false" ht="12.75" hidden="false" customHeight="true" outlineLevel="0" collapsed="false">
      <c r="A114" s="307" t="n">
        <f aca="false">A113+1</f>
        <v>107</v>
      </c>
      <c r="B114" s="308"/>
      <c r="C114" s="309" t="n">
        <f aca="false">январь!F115</f>
        <v>0</v>
      </c>
      <c r="D114" s="309" t="n">
        <f aca="false">февраль!F115</f>
        <v>0</v>
      </c>
      <c r="E114" s="309" t="n">
        <f aca="false">март!F115</f>
        <v>0</v>
      </c>
      <c r="F114" s="310" t="n">
        <f aca="false">C114+D114+E114</f>
        <v>0</v>
      </c>
      <c r="G114" s="309" t="n">
        <f aca="false">апрель!F115</f>
        <v>0</v>
      </c>
      <c r="H114" s="309" t="n">
        <f aca="false">май!F115</f>
        <v>0</v>
      </c>
      <c r="I114" s="309" t="n">
        <f aca="false">июнь!F115</f>
        <v>0</v>
      </c>
      <c r="J114" s="310" t="n">
        <f aca="false">G114+H114+I114</f>
        <v>0</v>
      </c>
      <c r="K114" s="311" t="n">
        <f aca="false">F114+J114</f>
        <v>0</v>
      </c>
      <c r="L114" s="312" t="n">
        <f aca="false">(F114+J114)/98*100</f>
        <v>0</v>
      </c>
      <c r="M114" s="309" t="n">
        <f aca="false">июль!F115</f>
        <v>0</v>
      </c>
      <c r="N114" s="309" t="n">
        <f aca="false">август!F115</f>
        <v>0</v>
      </c>
      <c r="O114" s="309" t="n">
        <f aca="false">сентябрь!F115</f>
        <v>0</v>
      </c>
      <c r="P114" s="313" t="n">
        <f aca="false">M114+N114+O114</f>
        <v>0</v>
      </c>
      <c r="Q114" s="314" t="n">
        <f aca="false">октябрь!F115</f>
        <v>0</v>
      </c>
      <c r="R114" s="315" t="n">
        <f aca="false">ноябрь!F118</f>
        <v>0</v>
      </c>
      <c r="S114" s="315" t="n">
        <f aca="false">декабрь!F115</f>
        <v>0</v>
      </c>
      <c r="T114" s="316" t="n">
        <f aca="false">Q114+R114+S114</f>
        <v>0</v>
      </c>
      <c r="U114" s="317" t="n">
        <f aca="false">(P114+T114)/98*100</f>
        <v>0</v>
      </c>
      <c r="V114" s="318" t="n">
        <f aca="false">T114+P114+K114</f>
        <v>0</v>
      </c>
      <c r="W114" s="317" t="n">
        <f aca="false">L114+U114</f>
        <v>0</v>
      </c>
      <c r="X114" s="325" t="n">
        <f aca="false">X113+1</f>
        <v>106</v>
      </c>
      <c r="Y114" s="326"/>
      <c r="Z114" s="238"/>
      <c r="AA114" s="238"/>
      <c r="AB114" s="217"/>
      <c r="AC114" s="238"/>
      <c r="AD114" s="320" t="n">
        <f aca="false">13.5*12+Z114-W114</f>
        <v>162</v>
      </c>
      <c r="AE114" s="320" t="n">
        <f aca="false">7+AA114-'Вывоз мусора'!P114</f>
        <v>7</v>
      </c>
      <c r="AF114" s="320" t="n">
        <f aca="false">AB114+26-Целевые!P114</f>
        <v>26</v>
      </c>
      <c r="AG114" s="321"/>
      <c r="AH114" s="322"/>
      <c r="AI114" s="323" t="n">
        <f aca="false">13.5*12+Z114-W114</f>
        <v>162</v>
      </c>
      <c r="AJ114" s="324"/>
    </row>
    <row r="115" customFormat="false" ht="12" hidden="false" customHeight="true" outlineLevel="0" collapsed="false">
      <c r="A115" s="307" t="n">
        <f aca="false">A114+1</f>
        <v>108</v>
      </c>
      <c r="B115" s="308"/>
      <c r="C115" s="309" t="n">
        <f aca="false">январь!F116</f>
        <v>0</v>
      </c>
      <c r="D115" s="309" t="n">
        <f aca="false">февраль!F116</f>
        <v>0</v>
      </c>
      <c r="E115" s="309" t="n">
        <f aca="false">март!F116</f>
        <v>0</v>
      </c>
      <c r="F115" s="310" t="n">
        <f aca="false">C115+D115+E115</f>
        <v>0</v>
      </c>
      <c r="G115" s="309" t="n">
        <f aca="false">апрель!F116</f>
        <v>0</v>
      </c>
      <c r="H115" s="309" t="n">
        <f aca="false">май!F116</f>
        <v>27.44</v>
      </c>
      <c r="I115" s="309" t="n">
        <f aca="false">июнь!F116</f>
        <v>0</v>
      </c>
      <c r="J115" s="310" t="n">
        <f aca="false">G115+H115+I115</f>
        <v>27.44</v>
      </c>
      <c r="K115" s="311" t="n">
        <f aca="false">F115+J115</f>
        <v>27.44</v>
      </c>
      <c r="L115" s="312" t="n">
        <f aca="false">(F115+J115)/98*100</f>
        <v>28</v>
      </c>
      <c r="M115" s="309" t="n">
        <f aca="false">июль!F116</f>
        <v>0</v>
      </c>
      <c r="N115" s="309" t="n">
        <f aca="false">август!F116</f>
        <v>0</v>
      </c>
      <c r="O115" s="309" t="n">
        <f aca="false">сентябрь!F116</f>
        <v>0</v>
      </c>
      <c r="P115" s="313" t="n">
        <f aca="false">M115+N115+O115</f>
        <v>0</v>
      </c>
      <c r="Q115" s="314" t="n">
        <f aca="false">октябрь!F116</f>
        <v>0</v>
      </c>
      <c r="R115" s="315" t="n">
        <f aca="false">ноябрь!F119</f>
        <v>0</v>
      </c>
      <c r="S115" s="315" t="n">
        <f aca="false">декабрь!F116</f>
        <v>0</v>
      </c>
      <c r="T115" s="316" t="n">
        <f aca="false">Q115+R115+S115</f>
        <v>0</v>
      </c>
      <c r="U115" s="317" t="n">
        <f aca="false">(P115+T115)/98*100</f>
        <v>0</v>
      </c>
      <c r="V115" s="318" t="n">
        <f aca="false">T115+P115+K115</f>
        <v>27.44</v>
      </c>
      <c r="W115" s="317" t="n">
        <f aca="false">L115+U115-0.51</f>
        <v>27.49</v>
      </c>
      <c r="X115" s="325" t="n">
        <f aca="false">X114+1</f>
        <v>107</v>
      </c>
      <c r="Y115" s="326"/>
      <c r="Z115" s="238"/>
      <c r="AA115" s="238"/>
      <c r="AB115" s="217"/>
      <c r="AC115" s="238"/>
      <c r="AD115" s="320" t="n">
        <f aca="false">13.5*12+Z115-W115</f>
        <v>134.51</v>
      </c>
      <c r="AE115" s="320" t="n">
        <f aca="false">7+AA115-'Вывоз мусора'!P115</f>
        <v>7</v>
      </c>
      <c r="AF115" s="320" t="n">
        <f aca="false">AB115+26-Целевые!P115</f>
        <v>26</v>
      </c>
      <c r="AG115" s="321"/>
      <c r="AH115" s="322"/>
      <c r="AI115" s="323" t="n">
        <f aca="false">13.5*12+Z115-W115</f>
        <v>134.51</v>
      </c>
    </row>
    <row r="116" customFormat="false" ht="12.8" hidden="false" customHeight="false" outlineLevel="0" collapsed="false">
      <c r="A116" s="307" t="n">
        <f aca="false">A115+1</f>
        <v>109</v>
      </c>
      <c r="B116" s="308"/>
      <c r="C116" s="309" t="n">
        <f aca="false">январь!F117</f>
        <v>0</v>
      </c>
      <c r="D116" s="309" t="n">
        <f aca="false">февраль!F117</f>
        <v>0</v>
      </c>
      <c r="E116" s="309" t="n">
        <f aca="false">март!F117</f>
        <v>0</v>
      </c>
      <c r="F116" s="310" t="n">
        <f aca="false">C116+D116+E116</f>
        <v>0</v>
      </c>
      <c r="G116" s="309" t="n">
        <f aca="false">апрель!F117</f>
        <v>0</v>
      </c>
      <c r="H116" s="309" t="n">
        <f aca="false">май!F117</f>
        <v>0</v>
      </c>
      <c r="I116" s="309" t="n">
        <f aca="false">июнь!F117</f>
        <v>0</v>
      </c>
      <c r="J116" s="310" t="n">
        <f aca="false">G116+H116+I116</f>
        <v>0</v>
      </c>
      <c r="K116" s="311" t="n">
        <f aca="false">F116+J116</f>
        <v>0</v>
      </c>
      <c r="L116" s="312" t="n">
        <f aca="false">(F116+J116)/98*100</f>
        <v>0</v>
      </c>
      <c r="M116" s="309" t="n">
        <f aca="false">июль!F117</f>
        <v>0</v>
      </c>
      <c r="N116" s="309" t="n">
        <f aca="false">август!F117</f>
        <v>0</v>
      </c>
      <c r="O116" s="309" t="n">
        <f aca="false">сентябрь!F117</f>
        <v>0</v>
      </c>
      <c r="P116" s="313" t="n">
        <f aca="false">M116+N116+O116</f>
        <v>0</v>
      </c>
      <c r="Q116" s="314" t="n">
        <f aca="false">октябрь!F117</f>
        <v>0</v>
      </c>
      <c r="R116" s="315" t="n">
        <f aca="false">ноябрь!F120</f>
        <v>0</v>
      </c>
      <c r="S116" s="315" t="n">
        <f aca="false">декабрь!F117</f>
        <v>0</v>
      </c>
      <c r="T116" s="316" t="n">
        <f aca="false">Q116+R116+S116</f>
        <v>0</v>
      </c>
      <c r="U116" s="317" t="n">
        <f aca="false">(P116+T116)/98*100</f>
        <v>0</v>
      </c>
      <c r="V116" s="318" t="n">
        <f aca="false">T116+P116+K116</f>
        <v>0</v>
      </c>
      <c r="W116" s="317" t="n">
        <f aca="false">L116+U116</f>
        <v>0</v>
      </c>
      <c r="X116" s="325" t="n">
        <f aca="false">X115+1</f>
        <v>108</v>
      </c>
      <c r="Y116" s="326"/>
      <c r="Z116" s="238"/>
      <c r="AA116" s="238"/>
      <c r="AB116" s="217"/>
      <c r="AC116" s="238"/>
      <c r="AD116" s="320" t="n">
        <f aca="false">13.5*12+Z116-W116</f>
        <v>162</v>
      </c>
      <c r="AE116" s="320" t="n">
        <f aca="false">7+AA116-'Вывоз мусора'!P116</f>
        <v>7</v>
      </c>
      <c r="AF116" s="320" t="n">
        <f aca="false">AB116+26-Целевые!P116</f>
        <v>26</v>
      </c>
      <c r="AG116" s="321"/>
      <c r="AH116" s="322"/>
      <c r="AI116" s="323" t="n">
        <f aca="false">13.5*12+Z116-W116</f>
        <v>162</v>
      </c>
    </row>
    <row r="117" customFormat="false" ht="12" hidden="false" customHeight="true" outlineLevel="0" collapsed="false">
      <c r="A117" s="307" t="n">
        <f aca="false">A116+1</f>
        <v>110</v>
      </c>
      <c r="B117" s="308"/>
      <c r="C117" s="309" t="n">
        <f aca="false">январь!F118</f>
        <v>0</v>
      </c>
      <c r="D117" s="309" t="n">
        <f aca="false">февраль!F118</f>
        <v>0</v>
      </c>
      <c r="E117" s="309" t="n">
        <f aca="false">март!F118</f>
        <v>0</v>
      </c>
      <c r="F117" s="310" t="n">
        <f aca="false">C117+D117+E117</f>
        <v>0</v>
      </c>
      <c r="G117" s="309" t="n">
        <f aca="false">апрель!F118</f>
        <v>0</v>
      </c>
      <c r="H117" s="309" t="n">
        <f aca="false">май!F118</f>
        <v>0</v>
      </c>
      <c r="I117" s="309" t="n">
        <f aca="false">июнь!F118</f>
        <v>0</v>
      </c>
      <c r="J117" s="310" t="n">
        <f aca="false">G117+H117+I117</f>
        <v>0</v>
      </c>
      <c r="K117" s="311" t="n">
        <f aca="false">F117+J117</f>
        <v>0</v>
      </c>
      <c r="L117" s="312" t="n">
        <f aca="false">(F117+J117)/98*100</f>
        <v>0</v>
      </c>
      <c r="M117" s="309" t="n">
        <f aca="false">июль!F118</f>
        <v>0</v>
      </c>
      <c r="N117" s="309" t="n">
        <f aca="false">август!F118</f>
        <v>0</v>
      </c>
      <c r="O117" s="309" t="n">
        <f aca="false">сентябрь!F118</f>
        <v>0</v>
      </c>
      <c r="P117" s="313" t="n">
        <f aca="false">M117+N117+O117</f>
        <v>0</v>
      </c>
      <c r="Q117" s="314" t="n">
        <f aca="false">октябрь!F118</f>
        <v>0</v>
      </c>
      <c r="R117" s="315" t="n">
        <f aca="false">ноябрь!F121</f>
        <v>0</v>
      </c>
      <c r="S117" s="315" t="n">
        <f aca="false">декабрь!F118</f>
        <v>0</v>
      </c>
      <c r="T117" s="316" t="n">
        <f aca="false">Q117+R117+S117</f>
        <v>0</v>
      </c>
      <c r="U117" s="317" t="n">
        <f aca="false">P117+T117/98*100</f>
        <v>0</v>
      </c>
      <c r="V117" s="318" t="n">
        <f aca="false">T117+P117+K117</f>
        <v>0</v>
      </c>
      <c r="W117" s="317" t="n">
        <f aca="false">L117+U117</f>
        <v>0</v>
      </c>
      <c r="X117" s="325" t="n">
        <f aca="false">X116+1</f>
        <v>109</v>
      </c>
      <c r="Y117" s="326"/>
      <c r="Z117" s="238"/>
      <c r="AA117" s="238"/>
      <c r="AB117" s="217"/>
      <c r="AC117" s="238"/>
      <c r="AD117" s="320" t="n">
        <f aca="false">13.5*12+Z117-W117</f>
        <v>162</v>
      </c>
      <c r="AE117" s="320" t="n">
        <f aca="false">7+AA117-'Вывоз мусора'!P117</f>
        <v>7</v>
      </c>
      <c r="AF117" s="320" t="n">
        <f aca="false">AB117+26-Целевые!P117</f>
        <v>26</v>
      </c>
      <c r="AG117" s="321"/>
      <c r="AH117" s="322"/>
      <c r="AI117" s="323" t="n">
        <f aca="false">13.5*12+Z117-W117</f>
        <v>162</v>
      </c>
      <c r="AJ117" s="324"/>
    </row>
    <row r="118" customFormat="false" ht="12" hidden="false" customHeight="true" outlineLevel="0" collapsed="false">
      <c r="A118" s="307" t="n">
        <f aca="false">A117+1</f>
        <v>111</v>
      </c>
      <c r="B118" s="308"/>
      <c r="C118" s="309" t="n">
        <f aca="false">январь!F119</f>
        <v>0</v>
      </c>
      <c r="D118" s="309" t="n">
        <f aca="false">февраль!F119</f>
        <v>0</v>
      </c>
      <c r="E118" s="309" t="n">
        <f aca="false">март!F119</f>
        <v>0</v>
      </c>
      <c r="F118" s="310" t="n">
        <f aca="false">C118+D118+E118</f>
        <v>0</v>
      </c>
      <c r="G118" s="309" t="n">
        <f aca="false">апрель!F119</f>
        <v>0</v>
      </c>
      <c r="H118" s="309" t="n">
        <f aca="false">май!F119</f>
        <v>0</v>
      </c>
      <c r="I118" s="309" t="n">
        <f aca="false">июнь!F119</f>
        <v>0</v>
      </c>
      <c r="J118" s="310" t="n">
        <f aca="false">G118+H118+I118</f>
        <v>0</v>
      </c>
      <c r="K118" s="311" t="n">
        <f aca="false">F118+J118</f>
        <v>0</v>
      </c>
      <c r="L118" s="312" t="n">
        <f aca="false">(F118+J118)/98*100</f>
        <v>0</v>
      </c>
      <c r="M118" s="309" t="n">
        <f aca="false">июль!F119</f>
        <v>0</v>
      </c>
      <c r="N118" s="309" t="n">
        <f aca="false">август!F119</f>
        <v>0</v>
      </c>
      <c r="O118" s="309" t="n">
        <f aca="false">сентябрь!F119</f>
        <v>0</v>
      </c>
      <c r="P118" s="313" t="n">
        <f aca="false">M118+N118+O118</f>
        <v>0</v>
      </c>
      <c r="Q118" s="314" t="n">
        <f aca="false">октябрь!F119</f>
        <v>0</v>
      </c>
      <c r="R118" s="315" t="n">
        <f aca="false">ноябрь!F122</f>
        <v>0</v>
      </c>
      <c r="S118" s="315" t="n">
        <f aca="false">декабрь!F119</f>
        <v>0</v>
      </c>
      <c r="T118" s="316" t="n">
        <f aca="false">Q118+R118+S118</f>
        <v>0</v>
      </c>
      <c r="U118" s="317" t="n">
        <f aca="false">(P118+T118)/98*100</f>
        <v>0</v>
      </c>
      <c r="V118" s="318" t="n">
        <f aca="false">T118+P118+K118</f>
        <v>0</v>
      </c>
      <c r="W118" s="317" t="n">
        <f aca="false">L118+U118</f>
        <v>0</v>
      </c>
      <c r="X118" s="325" t="n">
        <f aca="false">X117+1</f>
        <v>110</v>
      </c>
      <c r="Y118" s="326"/>
      <c r="Z118" s="238"/>
      <c r="AA118" s="238"/>
      <c r="AB118" s="217"/>
      <c r="AC118" s="238"/>
      <c r="AD118" s="320" t="n">
        <f aca="false">13.5*12+Z118-W118</f>
        <v>162</v>
      </c>
      <c r="AE118" s="320" t="n">
        <f aca="false">7+AA118-'Вывоз мусора'!P118</f>
        <v>7</v>
      </c>
      <c r="AF118" s="320" t="n">
        <f aca="false">AB118+26-Целевые!P118</f>
        <v>26</v>
      </c>
      <c r="AG118" s="321"/>
      <c r="AH118" s="322"/>
      <c r="AI118" s="323" t="n">
        <f aca="false">13.5*12+Z118-W118</f>
        <v>162</v>
      </c>
    </row>
    <row r="119" customFormat="false" ht="11.25" hidden="false" customHeight="true" outlineLevel="0" collapsed="false">
      <c r="A119" s="307" t="n">
        <f aca="false">A118+1</f>
        <v>112</v>
      </c>
      <c r="B119" s="308"/>
      <c r="C119" s="309" t="n">
        <f aca="false">январь!F120</f>
        <v>0</v>
      </c>
      <c r="D119" s="309" t="n">
        <f aca="false">февраль!F120</f>
        <v>0</v>
      </c>
      <c r="E119" s="309" t="n">
        <f aca="false">март!F120</f>
        <v>0</v>
      </c>
      <c r="F119" s="310" t="n">
        <f aca="false">C119+D119+E119</f>
        <v>0</v>
      </c>
      <c r="G119" s="309" t="n">
        <f aca="false">апрель!F120</f>
        <v>0</v>
      </c>
      <c r="H119" s="309" t="n">
        <f aca="false">май!F120</f>
        <v>0</v>
      </c>
      <c r="I119" s="309" t="n">
        <f aca="false">июнь!F120</f>
        <v>0</v>
      </c>
      <c r="J119" s="310" t="n">
        <f aca="false">G119+H119+I119</f>
        <v>0</v>
      </c>
      <c r="K119" s="311" t="n">
        <f aca="false">F119+J119</f>
        <v>0</v>
      </c>
      <c r="L119" s="312" t="n">
        <f aca="false">(F119+J119)/98*100</f>
        <v>0</v>
      </c>
      <c r="M119" s="309" t="n">
        <f aca="false">июль!F120</f>
        <v>0</v>
      </c>
      <c r="N119" s="309" t="n">
        <f aca="false">август!F120</f>
        <v>0</v>
      </c>
      <c r="O119" s="309" t="n">
        <f aca="false">сентябрь!F120</f>
        <v>0</v>
      </c>
      <c r="P119" s="313" t="n">
        <f aca="false">M119+N119+O119</f>
        <v>0</v>
      </c>
      <c r="Q119" s="314" t="n">
        <f aca="false">октябрь!F120</f>
        <v>0</v>
      </c>
      <c r="R119" s="315" t="n">
        <f aca="false">ноябрь!F123</f>
        <v>0</v>
      </c>
      <c r="S119" s="315" t="n">
        <f aca="false">декабрь!F120</f>
        <v>0</v>
      </c>
      <c r="T119" s="316" t="n">
        <f aca="false">Q119+R119+S119</f>
        <v>0</v>
      </c>
      <c r="U119" s="317" t="n">
        <f aca="false">(P119+T119)/98*100</f>
        <v>0</v>
      </c>
      <c r="V119" s="318" t="n">
        <f aca="false">T119+P119+K119</f>
        <v>0</v>
      </c>
      <c r="W119" s="317" t="n">
        <f aca="false">L119+U119</f>
        <v>0</v>
      </c>
      <c r="X119" s="325" t="n">
        <f aca="false">X118+1</f>
        <v>111</v>
      </c>
      <c r="Y119" s="326"/>
      <c r="Z119" s="238"/>
      <c r="AA119" s="238"/>
      <c r="AB119" s="217"/>
      <c r="AC119" s="238"/>
      <c r="AD119" s="320" t="n">
        <f aca="false">13.5*12+Z119-W119</f>
        <v>162</v>
      </c>
      <c r="AE119" s="320" t="n">
        <f aca="false">7+AA119-'Вывоз мусора'!P119</f>
        <v>7</v>
      </c>
      <c r="AF119" s="320" t="n">
        <f aca="false">AB119+26-Целевые!P119</f>
        <v>26</v>
      </c>
      <c r="AG119" s="321"/>
      <c r="AH119" s="322"/>
      <c r="AI119" s="323" t="n">
        <f aca="false">13.5*12+Z119-W119</f>
        <v>162</v>
      </c>
      <c r="AJ119" s="328"/>
    </row>
    <row r="120" customFormat="false" ht="11.25" hidden="false" customHeight="true" outlineLevel="0" collapsed="false">
      <c r="A120" s="307" t="n">
        <f aca="false">A119+1</f>
        <v>113</v>
      </c>
      <c r="B120" s="308"/>
      <c r="C120" s="309" t="n">
        <f aca="false">январь!F121</f>
        <v>0</v>
      </c>
      <c r="D120" s="309" t="n">
        <f aca="false">февраль!F121</f>
        <v>0</v>
      </c>
      <c r="E120" s="309" t="n">
        <f aca="false">март!F121</f>
        <v>0</v>
      </c>
      <c r="F120" s="310" t="n">
        <f aca="false">C120+D120+E120</f>
        <v>0</v>
      </c>
      <c r="G120" s="309" t="n">
        <f aca="false">апрель!F121</f>
        <v>0</v>
      </c>
      <c r="H120" s="309" t="n">
        <f aca="false">май!F121</f>
        <v>26.46</v>
      </c>
      <c r="I120" s="309" t="n">
        <f aca="false">июнь!F121</f>
        <v>0</v>
      </c>
      <c r="J120" s="310" t="n">
        <f aca="false">G120+H120+I120</f>
        <v>26.46</v>
      </c>
      <c r="K120" s="311" t="n">
        <f aca="false">F120+J120</f>
        <v>26.46</v>
      </c>
      <c r="L120" s="312" t="n">
        <f aca="false">(F120+J120)/98*100</f>
        <v>27</v>
      </c>
      <c r="M120" s="309" t="n">
        <f aca="false">июль!F121</f>
        <v>0</v>
      </c>
      <c r="N120" s="309" t="n">
        <f aca="false">август!F121</f>
        <v>0</v>
      </c>
      <c r="O120" s="309" t="n">
        <f aca="false">сентябрь!F121</f>
        <v>0</v>
      </c>
      <c r="P120" s="313" t="n">
        <f aca="false">M120+N120+O120</f>
        <v>0</v>
      </c>
      <c r="Q120" s="314" t="n">
        <f aca="false">октябрь!F121</f>
        <v>0</v>
      </c>
      <c r="R120" s="315" t="n">
        <f aca="false">ноябрь!F124</f>
        <v>0</v>
      </c>
      <c r="S120" s="315" t="n">
        <f aca="false">декабрь!F121</f>
        <v>0</v>
      </c>
      <c r="T120" s="316" t="n">
        <f aca="false">Q120+R120+S120</f>
        <v>0</v>
      </c>
      <c r="U120" s="317" t="n">
        <f aca="false">(P120+T120)/98*100</f>
        <v>0</v>
      </c>
      <c r="V120" s="318" t="n">
        <f aca="false">T120+P120+K120</f>
        <v>26.46</v>
      </c>
      <c r="W120" s="317" t="n">
        <f aca="false">L120+U120</f>
        <v>27</v>
      </c>
      <c r="X120" s="325" t="n">
        <f aca="false">X119+1</f>
        <v>112</v>
      </c>
      <c r="Y120" s="326"/>
      <c r="Z120" s="238"/>
      <c r="AA120" s="238"/>
      <c r="AB120" s="217"/>
      <c r="AC120" s="238"/>
      <c r="AD120" s="320" t="n">
        <f aca="false">13.5*12+Z120-W120</f>
        <v>135</v>
      </c>
      <c r="AE120" s="320" t="n">
        <f aca="false">7+AA120-'Вывоз мусора'!P120</f>
        <v>7</v>
      </c>
      <c r="AF120" s="320" t="n">
        <f aca="false">AB120+26-Целевые!P120</f>
        <v>26</v>
      </c>
      <c r="AG120" s="321"/>
      <c r="AH120" s="322"/>
      <c r="AI120" s="323" t="n">
        <f aca="false">13.5*12+Z120-W120</f>
        <v>135</v>
      </c>
    </row>
    <row r="121" customFormat="false" ht="11.25" hidden="false" customHeight="true" outlineLevel="0" collapsed="false">
      <c r="A121" s="307" t="n">
        <f aca="false">A120+1</f>
        <v>114</v>
      </c>
      <c r="B121" s="212"/>
      <c r="C121" s="309" t="n">
        <f aca="false">январь!F122</f>
        <v>0</v>
      </c>
      <c r="D121" s="309" t="n">
        <f aca="false">февраль!F122</f>
        <v>0</v>
      </c>
      <c r="E121" s="309" t="n">
        <f aca="false">март!F122</f>
        <v>0</v>
      </c>
      <c r="F121" s="310" t="n">
        <f aca="false">C121+D121+E121</f>
        <v>0</v>
      </c>
      <c r="G121" s="309" t="n">
        <f aca="false">апрель!F122</f>
        <v>0</v>
      </c>
      <c r="H121" s="309" t="n">
        <f aca="false">май!F122</f>
        <v>0</v>
      </c>
      <c r="I121" s="309" t="n">
        <f aca="false">июнь!F122</f>
        <v>0</v>
      </c>
      <c r="J121" s="310" t="n">
        <f aca="false">G121+H121+I121</f>
        <v>0</v>
      </c>
      <c r="K121" s="311" t="n">
        <f aca="false">F121+J121</f>
        <v>0</v>
      </c>
      <c r="L121" s="312" t="n">
        <f aca="false">(F121+J121)/98*100</f>
        <v>0</v>
      </c>
      <c r="M121" s="309" t="n">
        <f aca="false">июль!F122</f>
        <v>0</v>
      </c>
      <c r="N121" s="309" t="n">
        <f aca="false">август!F122</f>
        <v>0</v>
      </c>
      <c r="O121" s="309" t="n">
        <f aca="false">сентябрь!F122</f>
        <v>0</v>
      </c>
      <c r="P121" s="313" t="n">
        <f aca="false">M121+N121+O121</f>
        <v>0</v>
      </c>
      <c r="Q121" s="314" t="n">
        <f aca="false">октябрь!F122</f>
        <v>0</v>
      </c>
      <c r="R121" s="315" t="n">
        <f aca="false">ноябрь!F125</f>
        <v>0</v>
      </c>
      <c r="S121" s="315" t="n">
        <f aca="false">декабрь!F122</f>
        <v>0</v>
      </c>
      <c r="T121" s="316" t="n">
        <f aca="false">Q121+R121+S121</f>
        <v>0</v>
      </c>
      <c r="U121" s="317" t="n">
        <f aca="false">(P121+T121)/98*100</f>
        <v>0</v>
      </c>
      <c r="V121" s="318" t="n">
        <f aca="false">T121+P121+K121</f>
        <v>0</v>
      </c>
      <c r="W121" s="317" t="n">
        <f aca="false">L121+U121</f>
        <v>0</v>
      </c>
      <c r="X121" s="325" t="n">
        <f aca="false">X120+1</f>
        <v>113</v>
      </c>
      <c r="Y121" s="326"/>
      <c r="Z121" s="238"/>
      <c r="AA121" s="238"/>
      <c r="AB121" s="217"/>
      <c r="AC121" s="238"/>
      <c r="AD121" s="320" t="n">
        <f aca="false">13.5*12+Z121-W121</f>
        <v>162</v>
      </c>
      <c r="AE121" s="320" t="n">
        <f aca="false">7+AA121-'Вывоз мусора'!P121</f>
        <v>7</v>
      </c>
      <c r="AF121" s="320" t="n">
        <f aca="false">AB121+26-Целевые!P121</f>
        <v>26</v>
      </c>
      <c r="AG121" s="321"/>
      <c r="AH121" s="322"/>
      <c r="AI121" s="323" t="n">
        <f aca="false">13.5*12+Z121-W121</f>
        <v>162</v>
      </c>
      <c r="AJ121" s="324"/>
    </row>
    <row r="122" customFormat="false" ht="11.25" hidden="false" customHeight="true" outlineLevel="0" collapsed="false">
      <c r="A122" s="307" t="n">
        <f aca="false">A121+1</f>
        <v>115</v>
      </c>
      <c r="B122" s="355"/>
      <c r="C122" s="309" t="n">
        <f aca="false">январь!F123</f>
        <v>0</v>
      </c>
      <c r="D122" s="309" t="n">
        <f aca="false">февраль!F123</f>
        <v>0</v>
      </c>
      <c r="E122" s="309" t="n">
        <f aca="false">март!F123</f>
        <v>0</v>
      </c>
      <c r="F122" s="310" t="n">
        <f aca="false">C122+D122+E122</f>
        <v>0</v>
      </c>
      <c r="G122" s="309" t="n">
        <f aca="false">апрель!F123</f>
        <v>0</v>
      </c>
      <c r="H122" s="309" t="n">
        <f aca="false">май!F123</f>
        <v>0</v>
      </c>
      <c r="I122" s="309" t="n">
        <f aca="false">июнь!F123</f>
        <v>0</v>
      </c>
      <c r="J122" s="310" t="n">
        <f aca="false">G122+H122+I122</f>
        <v>0</v>
      </c>
      <c r="K122" s="311" t="n">
        <f aca="false">F122+J122</f>
        <v>0</v>
      </c>
      <c r="L122" s="312" t="n">
        <f aca="false">(F122+J122)/98*100</f>
        <v>0</v>
      </c>
      <c r="M122" s="309" t="n">
        <f aca="false">июль!F123</f>
        <v>0</v>
      </c>
      <c r="N122" s="309" t="n">
        <f aca="false">август!F123</f>
        <v>0</v>
      </c>
      <c r="O122" s="309" t="n">
        <f aca="false">сентябрь!F123</f>
        <v>0</v>
      </c>
      <c r="P122" s="313" t="n">
        <f aca="false">M122+N122+O122</f>
        <v>0</v>
      </c>
      <c r="Q122" s="314" t="n">
        <f aca="false">октябрь!F123</f>
        <v>0</v>
      </c>
      <c r="R122" s="315" t="n">
        <f aca="false">ноябрь!F126</f>
        <v>0</v>
      </c>
      <c r="S122" s="315" t="n">
        <f aca="false">декабрь!F123</f>
        <v>0</v>
      </c>
      <c r="T122" s="316" t="n">
        <f aca="false">Q122+R122+S122</f>
        <v>0</v>
      </c>
      <c r="U122" s="317" t="n">
        <f aca="false">(P122+T122)/98*100</f>
        <v>0</v>
      </c>
      <c r="V122" s="318" t="n">
        <f aca="false">T122+P122+K122</f>
        <v>0</v>
      </c>
      <c r="W122" s="317" t="n">
        <f aca="false">L122+U122</f>
        <v>0</v>
      </c>
      <c r="X122" s="325" t="n">
        <f aca="false">X121+1</f>
        <v>114</v>
      </c>
      <c r="Y122" s="319"/>
      <c r="Z122" s="238"/>
      <c r="AA122" s="238"/>
      <c r="AB122" s="217"/>
      <c r="AC122" s="238"/>
      <c r="AD122" s="320" t="n">
        <f aca="false">13.5*12+Z122-W122</f>
        <v>162</v>
      </c>
      <c r="AE122" s="320" t="n">
        <f aca="false">7+AA122-'Вывоз мусора'!P122</f>
        <v>-3.5</v>
      </c>
      <c r="AF122" s="320" t="n">
        <f aca="false">AB122+26-Целевые!P122</f>
        <v>26</v>
      </c>
      <c r="AG122" s="321"/>
      <c r="AH122" s="322"/>
      <c r="AI122" s="323" t="n">
        <f aca="false">13.5*12+Z122-W122</f>
        <v>162</v>
      </c>
      <c r="AJ122" s="324"/>
    </row>
    <row r="123" customFormat="false" ht="12" hidden="false" customHeight="true" outlineLevel="0" collapsed="false">
      <c r="A123" s="307" t="n">
        <f aca="false">A122+1</f>
        <v>116</v>
      </c>
      <c r="B123" s="355"/>
      <c r="C123" s="309" t="n">
        <f aca="false">январь!F124</f>
        <v>0</v>
      </c>
      <c r="D123" s="309" t="n">
        <f aca="false">февраль!F124</f>
        <v>0</v>
      </c>
      <c r="E123" s="309" t="n">
        <f aca="false">март!F124</f>
        <v>0</v>
      </c>
      <c r="F123" s="310" t="n">
        <f aca="false">C123+D123+E123</f>
        <v>0</v>
      </c>
      <c r="G123" s="309" t="n">
        <f aca="false">апрель!F124</f>
        <v>0</v>
      </c>
      <c r="H123" s="309" t="n">
        <f aca="false">май!F124</f>
        <v>0</v>
      </c>
      <c r="I123" s="309" t="n">
        <f aca="false">июнь!F124</f>
        <v>0</v>
      </c>
      <c r="J123" s="310" t="n">
        <f aca="false">G123+H123+I123</f>
        <v>0</v>
      </c>
      <c r="K123" s="311" t="n">
        <f aca="false">F123+J123</f>
        <v>0</v>
      </c>
      <c r="L123" s="312" t="n">
        <f aca="false">(F123+J123)/98*100</f>
        <v>0</v>
      </c>
      <c r="M123" s="309" t="n">
        <f aca="false">июль!F124</f>
        <v>0</v>
      </c>
      <c r="N123" s="309" t="n">
        <f aca="false">август!F124</f>
        <v>0</v>
      </c>
      <c r="O123" s="309" t="n">
        <f aca="false">сентябрь!F124</f>
        <v>0</v>
      </c>
      <c r="P123" s="313" t="n">
        <f aca="false">M123+N123+O123</f>
        <v>0</v>
      </c>
      <c r="Q123" s="314" t="n">
        <f aca="false">октябрь!F124</f>
        <v>0</v>
      </c>
      <c r="R123" s="315" t="n">
        <f aca="false">ноябрь!F127</f>
        <v>0</v>
      </c>
      <c r="S123" s="315" t="n">
        <f aca="false">декабрь!F124</f>
        <v>0</v>
      </c>
      <c r="T123" s="316" t="n">
        <f aca="false">Q123+R123+S123</f>
        <v>0</v>
      </c>
      <c r="U123" s="317" t="n">
        <f aca="false">(P123+T123)/98*100-0.28</f>
        <v>-0.28</v>
      </c>
      <c r="V123" s="318" t="n">
        <f aca="false">T123+P123+K123</f>
        <v>0</v>
      </c>
      <c r="W123" s="317" t="n">
        <f aca="false">L123+U123</f>
        <v>-0.28</v>
      </c>
      <c r="X123" s="325" t="n">
        <f aca="false">X122+1</f>
        <v>115</v>
      </c>
      <c r="Y123" s="319"/>
      <c r="Z123" s="238"/>
      <c r="AA123" s="238"/>
      <c r="AB123" s="217"/>
      <c r="AC123" s="238"/>
      <c r="AD123" s="320" t="n">
        <f aca="false">13.5*12+Z123-W123</f>
        <v>162.28</v>
      </c>
      <c r="AE123" s="320" t="n">
        <f aca="false">7+AA123-'Вывоз мусора'!P123</f>
        <v>7</v>
      </c>
      <c r="AF123" s="320" t="n">
        <f aca="false">AB123+26-Целевые!P123</f>
        <v>26</v>
      </c>
      <c r="AG123" s="321"/>
      <c r="AH123" s="322"/>
      <c r="AI123" s="323" t="n">
        <f aca="false">13.5*12+Z123-W123</f>
        <v>162.28</v>
      </c>
      <c r="AJ123" s="328"/>
    </row>
    <row r="124" customFormat="false" ht="12.75" hidden="false" customHeight="true" outlineLevel="0" collapsed="false">
      <c r="A124" s="307" t="n">
        <f aca="false">A123+1</f>
        <v>117</v>
      </c>
      <c r="B124" s="308"/>
      <c r="C124" s="309" t="n">
        <f aca="false">январь!F125</f>
        <v>0</v>
      </c>
      <c r="D124" s="309" t="n">
        <f aca="false">февраль!F125</f>
        <v>0</v>
      </c>
      <c r="E124" s="309" t="n">
        <f aca="false">март!F125</f>
        <v>0</v>
      </c>
      <c r="F124" s="310" t="n">
        <f aca="false">C124+D124+E124</f>
        <v>0</v>
      </c>
      <c r="G124" s="309" t="n">
        <f aca="false">апрель!F125</f>
        <v>0</v>
      </c>
      <c r="H124" s="309" t="n">
        <f aca="false">май!F125</f>
        <v>0</v>
      </c>
      <c r="I124" s="309" t="n">
        <f aca="false">июнь!F125</f>
        <v>0</v>
      </c>
      <c r="J124" s="310" t="n">
        <f aca="false">G124+H124+I124</f>
        <v>0</v>
      </c>
      <c r="K124" s="311" t="n">
        <f aca="false">F124+J124</f>
        <v>0</v>
      </c>
      <c r="L124" s="312" t="n">
        <f aca="false">(F124+J124)/98*100</f>
        <v>0</v>
      </c>
      <c r="M124" s="309" t="n">
        <f aca="false">июль!F125</f>
        <v>0</v>
      </c>
      <c r="N124" s="309" t="n">
        <f aca="false">август!F125</f>
        <v>0</v>
      </c>
      <c r="O124" s="309" t="n">
        <f aca="false">сентябрь!F125</f>
        <v>0</v>
      </c>
      <c r="P124" s="313" t="n">
        <f aca="false">M124+N124+O124</f>
        <v>0</v>
      </c>
      <c r="Q124" s="314" t="n">
        <f aca="false">октябрь!F125</f>
        <v>0</v>
      </c>
      <c r="R124" s="315" t="n">
        <f aca="false">ноябрь!F128</f>
        <v>0</v>
      </c>
      <c r="S124" s="315" t="n">
        <f aca="false">декабрь!F125</f>
        <v>0</v>
      </c>
      <c r="T124" s="316" t="n">
        <f aca="false">Q124+R124+S124</f>
        <v>0</v>
      </c>
      <c r="U124" s="317" t="n">
        <f aca="false">(P124+T124)/98*100</f>
        <v>0</v>
      </c>
      <c r="V124" s="318" t="n">
        <f aca="false">T124+P124+K124</f>
        <v>0</v>
      </c>
      <c r="W124" s="317" t="n">
        <f aca="false">L124+U124</f>
        <v>0</v>
      </c>
      <c r="X124" s="325" t="n">
        <f aca="false">X123+1</f>
        <v>116</v>
      </c>
      <c r="Y124" s="326"/>
      <c r="Z124" s="238"/>
      <c r="AA124" s="238"/>
      <c r="AB124" s="217"/>
      <c r="AC124" s="238"/>
      <c r="AD124" s="320" t="n">
        <f aca="false">13.5*12+Z124-W124</f>
        <v>162</v>
      </c>
      <c r="AE124" s="320" t="n">
        <f aca="false">7+AA124-'Вывоз мусора'!P124</f>
        <v>7</v>
      </c>
      <c r="AF124" s="320" t="n">
        <f aca="false">AB124+26-Целевые!P124</f>
        <v>26</v>
      </c>
      <c r="AG124" s="321"/>
      <c r="AH124" s="322"/>
      <c r="AI124" s="323" t="n">
        <f aca="false">13.5*12+Z124-W124</f>
        <v>162</v>
      </c>
      <c r="AJ124" s="324"/>
    </row>
    <row r="125" customFormat="false" ht="13.5" hidden="false" customHeight="true" outlineLevel="0" collapsed="false">
      <c r="A125" s="307" t="n">
        <f aca="false">A124+1</f>
        <v>118</v>
      </c>
      <c r="B125" s="308"/>
      <c r="C125" s="309" t="n">
        <f aca="false">январь!F126</f>
        <v>0</v>
      </c>
      <c r="D125" s="309" t="n">
        <f aca="false">февраль!F126</f>
        <v>0</v>
      </c>
      <c r="E125" s="309" t="n">
        <f aca="false">март!F126</f>
        <v>0</v>
      </c>
      <c r="F125" s="310" t="n">
        <f aca="false">C125+D125+E125</f>
        <v>0</v>
      </c>
      <c r="G125" s="309" t="n">
        <f aca="false">апрель!F126</f>
        <v>0</v>
      </c>
      <c r="H125" s="309" t="n">
        <f aca="false">май!F126</f>
        <v>0</v>
      </c>
      <c r="I125" s="309" t="n">
        <f aca="false">июнь!F126</f>
        <v>0</v>
      </c>
      <c r="J125" s="310" t="n">
        <f aca="false">G125+H125+I125</f>
        <v>0</v>
      </c>
      <c r="K125" s="311" t="n">
        <f aca="false">F125+J125</f>
        <v>0</v>
      </c>
      <c r="L125" s="312" t="n">
        <f aca="false">(F125+J125)/98*100</f>
        <v>0</v>
      </c>
      <c r="M125" s="309" t="n">
        <f aca="false">июль!F126</f>
        <v>0</v>
      </c>
      <c r="N125" s="309" t="n">
        <f aca="false">август!F126</f>
        <v>0</v>
      </c>
      <c r="O125" s="309" t="n">
        <f aca="false">сентябрь!F126</f>
        <v>0</v>
      </c>
      <c r="P125" s="313" t="n">
        <f aca="false">M125+N125+O125</f>
        <v>0</v>
      </c>
      <c r="Q125" s="314" t="n">
        <f aca="false">октябрь!F126</f>
        <v>0</v>
      </c>
      <c r="R125" s="315" t="n">
        <f aca="false">ноябрь!F129</f>
        <v>0</v>
      </c>
      <c r="S125" s="315" t="n">
        <f aca="false">декабрь!F126</f>
        <v>0</v>
      </c>
      <c r="T125" s="316" t="n">
        <f aca="false">Q125+R125+S125</f>
        <v>0</v>
      </c>
      <c r="U125" s="317" t="n">
        <f aca="false">(P125+T125)/98*100</f>
        <v>0</v>
      </c>
      <c r="V125" s="318" t="n">
        <f aca="false">T125+P125+K125</f>
        <v>0</v>
      </c>
      <c r="W125" s="317" t="n">
        <f aca="false">L125+U125</f>
        <v>0</v>
      </c>
      <c r="X125" s="325" t="n">
        <f aca="false">X124+1</f>
        <v>117</v>
      </c>
      <c r="Y125" s="326"/>
      <c r="Z125" s="238"/>
      <c r="AA125" s="238"/>
      <c r="AB125" s="217"/>
      <c r="AC125" s="238"/>
      <c r="AD125" s="320" t="n">
        <f aca="false">13.5*12+Z125-W125</f>
        <v>162</v>
      </c>
      <c r="AE125" s="320" t="n">
        <f aca="false">7+AA125-'Вывоз мусора'!P125</f>
        <v>7</v>
      </c>
      <c r="AF125" s="320" t="n">
        <f aca="false">AB125+26-Целевые!P125</f>
        <v>26</v>
      </c>
      <c r="AG125" s="321"/>
      <c r="AH125" s="322"/>
      <c r="AI125" s="323" t="n">
        <f aca="false">13.5*12+Z125-W125</f>
        <v>162</v>
      </c>
      <c r="AJ125" s="324"/>
    </row>
    <row r="126" customFormat="false" ht="13.5" hidden="false" customHeight="true" outlineLevel="0" collapsed="false">
      <c r="A126" s="307" t="n">
        <f aca="false">A125+1</f>
        <v>119</v>
      </c>
      <c r="B126" s="308"/>
      <c r="C126" s="309" t="n">
        <f aca="false">январь!F127</f>
        <v>0</v>
      </c>
      <c r="D126" s="309" t="n">
        <f aca="false">февраль!F127</f>
        <v>0</v>
      </c>
      <c r="E126" s="309" t="n">
        <f aca="false">март!F127</f>
        <v>0</v>
      </c>
      <c r="F126" s="310" t="n">
        <f aca="false">C126+D126+E126</f>
        <v>0</v>
      </c>
      <c r="G126" s="309" t="n">
        <f aca="false">апрель!F127</f>
        <v>0</v>
      </c>
      <c r="H126" s="309" t="n">
        <f aca="false">май!F127</f>
        <v>0</v>
      </c>
      <c r="I126" s="309" t="n">
        <f aca="false">июнь!F127</f>
        <v>0</v>
      </c>
      <c r="J126" s="310" t="n">
        <f aca="false">G126+H126+I126</f>
        <v>0</v>
      </c>
      <c r="K126" s="311" t="n">
        <f aca="false">F126+J126</f>
        <v>0</v>
      </c>
      <c r="L126" s="312" t="n">
        <f aca="false">(F126+J126)/98*100</f>
        <v>0</v>
      </c>
      <c r="M126" s="309" t="n">
        <f aca="false">июль!F127</f>
        <v>0</v>
      </c>
      <c r="N126" s="309" t="n">
        <f aca="false">август!F127</f>
        <v>0</v>
      </c>
      <c r="O126" s="309" t="n">
        <f aca="false">сентябрь!F127</f>
        <v>0</v>
      </c>
      <c r="P126" s="313" t="n">
        <f aca="false">M126+N126+O126</f>
        <v>0</v>
      </c>
      <c r="Q126" s="314" t="n">
        <f aca="false">октябрь!F127</f>
        <v>0</v>
      </c>
      <c r="R126" s="315" t="n">
        <f aca="false">ноябрь!F130</f>
        <v>0</v>
      </c>
      <c r="S126" s="315" t="n">
        <f aca="false">декабрь!F127</f>
        <v>0</v>
      </c>
      <c r="T126" s="316" t="n">
        <f aca="false">Q126+R126+S126</f>
        <v>0</v>
      </c>
      <c r="U126" s="317" t="n">
        <f aca="false">(P126+T126)/98*100</f>
        <v>0</v>
      </c>
      <c r="V126" s="318" t="n">
        <f aca="false">T126+P126+K126</f>
        <v>0</v>
      </c>
      <c r="W126" s="317" t="n">
        <f aca="false">L126+U126</f>
        <v>0</v>
      </c>
      <c r="X126" s="325" t="n">
        <f aca="false">X125+1</f>
        <v>118</v>
      </c>
      <c r="Y126" s="326"/>
      <c r="Z126" s="238"/>
      <c r="AA126" s="238"/>
      <c r="AB126" s="217"/>
      <c r="AC126" s="238"/>
      <c r="AD126" s="320" t="n">
        <f aca="false">13.5*12+Z126-W126</f>
        <v>162</v>
      </c>
      <c r="AE126" s="320" t="n">
        <f aca="false">7+AA126-'Вывоз мусора'!P126</f>
        <v>7</v>
      </c>
      <c r="AF126" s="320" t="n">
        <f aca="false">AB126+26-Целевые!P126</f>
        <v>26</v>
      </c>
      <c r="AG126" s="321"/>
      <c r="AH126" s="322"/>
      <c r="AI126" s="323" t="n">
        <f aca="false">13.5*12+Z126-W126</f>
        <v>162</v>
      </c>
    </row>
    <row r="127" customFormat="false" ht="11.25" hidden="false" customHeight="true" outlineLevel="0" collapsed="false">
      <c r="A127" s="307" t="n">
        <f aca="false">A126+1</f>
        <v>120</v>
      </c>
      <c r="B127" s="308"/>
      <c r="C127" s="309" t="n">
        <f aca="false">январь!F128</f>
        <v>0</v>
      </c>
      <c r="D127" s="309" t="n">
        <f aca="false">февраль!F128</f>
        <v>0</v>
      </c>
      <c r="E127" s="309" t="n">
        <f aca="false">март!F128</f>
        <v>0</v>
      </c>
      <c r="F127" s="310" t="n">
        <f aca="false">C127+D127+E127</f>
        <v>0</v>
      </c>
      <c r="G127" s="309" t="n">
        <f aca="false">апрель!F128</f>
        <v>0</v>
      </c>
      <c r="H127" s="309" t="n">
        <f aca="false">май!F128</f>
        <v>0</v>
      </c>
      <c r="I127" s="309" t="n">
        <f aca="false">июнь!F128</f>
        <v>0</v>
      </c>
      <c r="J127" s="310" t="n">
        <f aca="false">G127+H127+I127</f>
        <v>0</v>
      </c>
      <c r="K127" s="311" t="n">
        <f aca="false">F127+J127</f>
        <v>0</v>
      </c>
      <c r="L127" s="312" t="n">
        <f aca="false">(F127+J127)/98*100</f>
        <v>0</v>
      </c>
      <c r="M127" s="309" t="n">
        <f aca="false">июль!F128</f>
        <v>0</v>
      </c>
      <c r="N127" s="309"/>
      <c r="O127" s="309" t="n">
        <f aca="false">сентябрь!F128</f>
        <v>0</v>
      </c>
      <c r="P127" s="313" t="n">
        <f aca="false">M127+N127+O127</f>
        <v>0</v>
      </c>
      <c r="Q127" s="314" t="n">
        <f aca="false">октябрь!F128</f>
        <v>0</v>
      </c>
      <c r="R127" s="315" t="n">
        <f aca="false">ноябрь!F131</f>
        <v>0</v>
      </c>
      <c r="S127" s="315" t="n">
        <f aca="false">декабрь!F128</f>
        <v>0</v>
      </c>
      <c r="T127" s="316" t="n">
        <f aca="false">Q127+R127+S127</f>
        <v>0</v>
      </c>
      <c r="U127" s="317" t="n">
        <f aca="false">(P127+T127)/98*100</f>
        <v>0</v>
      </c>
      <c r="V127" s="318" t="n">
        <f aca="false">T127+P127+K127</f>
        <v>0</v>
      </c>
      <c r="W127" s="317" t="n">
        <f aca="false">L127+U127</f>
        <v>0</v>
      </c>
      <c r="X127" s="325" t="n">
        <f aca="false">X126+1</f>
        <v>119</v>
      </c>
      <c r="Y127" s="326"/>
      <c r="Z127" s="238"/>
      <c r="AA127" s="238"/>
      <c r="AB127" s="217"/>
      <c r="AC127" s="238"/>
      <c r="AD127" s="320" t="n">
        <f aca="false">13.5*12+Z127-W127</f>
        <v>162</v>
      </c>
      <c r="AE127" s="320" t="n">
        <f aca="false">7+AA127-'Вывоз мусора'!P127</f>
        <v>7</v>
      </c>
      <c r="AF127" s="320" t="n">
        <f aca="false">AB127+26-Целевые!P127</f>
        <v>26</v>
      </c>
      <c r="AG127" s="321"/>
      <c r="AH127" s="322"/>
      <c r="AI127" s="323" t="n">
        <f aca="false">13.5*12+Z127-W127</f>
        <v>162</v>
      </c>
      <c r="AJ127" s="324"/>
    </row>
    <row r="128" s="367" customFormat="true" ht="13.5" hidden="false" customHeight="true" outlineLevel="0" collapsed="false">
      <c r="A128" s="356" t="s">
        <v>13</v>
      </c>
      <c r="B128" s="356"/>
      <c r="C128" s="357" t="n">
        <f aca="false">SUM(C8:C127)</f>
        <v>13.23</v>
      </c>
      <c r="D128" s="357" t="n">
        <f aca="false">SUM(D8:D127)</f>
        <v>186.2</v>
      </c>
      <c r="E128" s="357" t="n">
        <f aca="false">SUM(E8:E127)</f>
        <v>68.6</v>
      </c>
      <c r="F128" s="358" t="n">
        <f aca="false">SUM(F8:F127)</f>
        <v>268.03</v>
      </c>
      <c r="G128" s="357" t="n">
        <f aca="false">SUM(G8:G127)</f>
        <v>345.39</v>
      </c>
      <c r="H128" s="357" t="n">
        <f aca="false">SUM(H8:H127)</f>
        <v>53.9</v>
      </c>
      <c r="I128" s="357" t="n">
        <f aca="false">SUM(I8:I127)</f>
        <v>0</v>
      </c>
      <c r="J128" s="358" t="n">
        <f aca="false">SUM(J8:J127)</f>
        <v>399.29</v>
      </c>
      <c r="K128" s="358" t="n">
        <f aca="false">SUM(K8:K127)</f>
        <v>667.32</v>
      </c>
      <c r="L128" s="359" t="n">
        <f aca="false">(F128+J128)/98*100</f>
        <v>680.938775510204</v>
      </c>
      <c r="M128" s="357" t="n">
        <f aca="false">SUM(M8:M127)</f>
        <v>39.69</v>
      </c>
      <c r="N128" s="357" t="n">
        <f aca="false">SUM(N8:N127)</f>
        <v>79.38</v>
      </c>
      <c r="O128" s="357" t="n">
        <f aca="false">SUM(O8:O127)</f>
        <v>25.97</v>
      </c>
      <c r="P128" s="360" t="e">
        <f aca="false">SUM(P8:P127)</f>
        <v>#VALUE!</v>
      </c>
      <c r="Q128" s="357" t="n">
        <f aca="false">SUM(Q8:Q127)</f>
        <v>66.16</v>
      </c>
      <c r="R128" s="361" t="n">
        <f aca="false">SUM(R8:R127)</f>
        <v>0</v>
      </c>
      <c r="S128" s="361" t="n">
        <f aca="false">SUM(S8:S127)</f>
        <v>0</v>
      </c>
      <c r="T128" s="360" t="n">
        <f aca="false">SUM(T8:T127)</f>
        <v>66.16</v>
      </c>
      <c r="U128" s="362" t="e">
        <f aca="false">(P128+T128)/98*100</f>
        <v>#VALUE!</v>
      </c>
      <c r="V128" s="362" t="e">
        <f aca="false">SUM(V8:V127)</f>
        <v>#VALUE!</v>
      </c>
      <c r="W128" s="362" t="e">
        <f aca="false">SUM(W8:W127)</f>
        <v>#VALUE!</v>
      </c>
      <c r="X128" s="363"/>
      <c r="Y128" s="363"/>
      <c r="Z128" s="364" t="n">
        <f aca="false">SUM(Z8:Z127)</f>
        <v>0</v>
      </c>
      <c r="AA128" s="364" t="n">
        <f aca="false">SUM(AA8:AA127)</f>
        <v>0</v>
      </c>
      <c r="AB128" s="364" t="n">
        <f aca="false">SUM(AB8:AB127)</f>
        <v>0</v>
      </c>
      <c r="AC128" s="364" t="n">
        <f aca="false">SUM(AC8:AC127)</f>
        <v>0</v>
      </c>
      <c r="AD128" s="364" t="e">
        <f aca="false">SUM(AD8:AD127)</f>
        <v>#VALUE!</v>
      </c>
      <c r="AE128" s="364" t="n">
        <f aca="false">SUM(AE8:AE127)</f>
        <v>798.5</v>
      </c>
      <c r="AF128" s="364" t="n">
        <f aca="false">SUM(AF8:AF127)</f>
        <v>3016</v>
      </c>
      <c r="AG128" s="364" t="n">
        <f aca="false">SUM(AG8:AG127)</f>
        <v>0</v>
      </c>
      <c r="AH128" s="364"/>
      <c r="AI128" s="365"/>
      <c r="AJ128" s="366"/>
    </row>
    <row r="129" customFormat="false" ht="11.25" hidden="false" customHeight="true" outlineLevel="0" collapsed="false">
      <c r="A129" s="368" t="s">
        <v>105</v>
      </c>
      <c r="B129" s="368"/>
      <c r="C129" s="369" t="n">
        <f aca="false">C128+Электроэнергия!D128+'Вывоз мусора'!C128+Целевые!C128</f>
        <v>51.6</v>
      </c>
      <c r="D129" s="369" t="n">
        <f aca="false">D128+Электроэнергия!F128+'Вывоз мусора'!D128+Целевые!D128</f>
        <v>203.31</v>
      </c>
      <c r="E129" s="369" t="n">
        <f aca="false">E128+Электроэнергия!G128+'Вывоз мусора'!E128+Целевые!E128</f>
        <v>68.6</v>
      </c>
      <c r="F129" s="370"/>
      <c r="G129" s="370" t="n">
        <f aca="false">G128+Электроэнергия!J128+'Вывоз мусора'!F128</f>
        <v>345.39</v>
      </c>
      <c r="H129" s="370" t="n">
        <f aca="false">H128+Электроэнергия!L128+'Вывоз мусора'!G128</f>
        <v>367.34</v>
      </c>
      <c r="I129" s="370" t="n">
        <f aca="false">I128+Электроэнергия!N128+'Вывоз мусора'!H128</f>
        <v>0</v>
      </c>
      <c r="J129" s="370"/>
      <c r="K129" s="255"/>
      <c r="L129" s="255"/>
      <c r="M129" s="371" t="n">
        <f aca="false">M128+Электроэнергия!P128+'Вывоз мусора'!I128</f>
        <v>39.69</v>
      </c>
      <c r="N129" s="372" t="n">
        <f aca="false">N128+Электроэнергия!R128+'Вывоз мусора'!J128</f>
        <v>130.72</v>
      </c>
      <c r="O129" s="372" t="n">
        <f aca="false">O128+Электроэнергия!T128+'Вывоз мусора'!K128</f>
        <v>25.97</v>
      </c>
      <c r="P129" s="371"/>
      <c r="Q129" s="372" t="n">
        <f aca="false">Q128+Электроэнергия!V128+'Вывоз мусора'!L128</f>
        <v>328.17</v>
      </c>
      <c r="R129" s="255"/>
      <c r="S129" s="255"/>
      <c r="T129" s="255"/>
      <c r="U129" s="255"/>
      <c r="V129" s="255"/>
      <c r="W129" s="255"/>
      <c r="X129" s="373"/>
      <c r="Y129" s="374"/>
      <c r="Z129" s="373"/>
      <c r="AA129" s="373"/>
      <c r="AB129" s="373"/>
      <c r="AC129" s="373"/>
      <c r="AD129" s="373"/>
      <c r="AE129" s="375"/>
      <c r="AF129" s="375"/>
      <c r="AG129" s="373"/>
      <c r="AH129" s="375"/>
    </row>
    <row r="130" customFormat="false" ht="15" hidden="false" customHeight="true" outlineLevel="0" collapsed="false">
      <c r="T130" s="376"/>
      <c r="U130" s="376"/>
      <c r="V130" s="377"/>
      <c r="W130" s="377"/>
      <c r="Y130" s="378"/>
      <c r="Z130" s="379"/>
      <c r="AA130" s="379"/>
      <c r="AC130" s="380"/>
      <c r="AD130" s="380"/>
      <c r="AE130" s="380"/>
      <c r="AF130" s="380"/>
      <c r="AG130" s="380"/>
      <c r="AH130" s="381"/>
    </row>
    <row r="131" customFormat="false" ht="12.8" hidden="false" customHeight="false" outlineLevel="0" collapsed="false">
      <c r="AC131" s="382"/>
    </row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</sheetData>
  <autoFilter ref="AI4:AI129"/>
  <mergeCells count="44">
    <mergeCell ref="A2:W2"/>
    <mergeCell ref="Z2:AC2"/>
    <mergeCell ref="AD2:AG2"/>
    <mergeCell ref="AC3:AI3"/>
    <mergeCell ref="A4:A6"/>
    <mergeCell ref="B4:B6"/>
    <mergeCell ref="C4:U4"/>
    <mergeCell ref="V4:V6"/>
    <mergeCell ref="W4:W6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AK4:AK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X128:Y128"/>
    <mergeCell ref="A129:B129"/>
    <mergeCell ref="AC130:AG130"/>
  </mergeCells>
  <printOptions headings="false" gridLines="false" gridLinesSet="true" horizontalCentered="false" verticalCentered="false"/>
  <pageMargins left="0.118055555555556" right="0" top="0.39375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0070C0"/>
    <pageSetUpPr fitToPage="false"/>
  </sheetPr>
  <dimension ref="A2:AH142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B13" activeCellId="0" sqref="B13"/>
    </sheetView>
  </sheetViews>
  <sheetFormatPr defaultColWidth="9.1484375" defaultRowHeight="11.25" zeroHeight="false" outlineLevelRow="0" outlineLevelCol="0"/>
  <cols>
    <col collapsed="false" customWidth="true" hidden="false" outlineLevel="0" max="1" min="1" style="383" width="4.14"/>
    <col collapsed="false" customWidth="true" hidden="false" outlineLevel="0" max="2" min="2" style="383" width="13.02"/>
    <col collapsed="false" customWidth="true" hidden="false" outlineLevel="0" max="3" min="3" style="383" width="6.01"/>
    <col collapsed="false" customWidth="true" hidden="false" outlineLevel="0" max="4" min="4" style="383" width="6.57"/>
    <col collapsed="false" customWidth="true" hidden="false" outlineLevel="0" max="5" min="5" style="383" width="6.71"/>
    <col collapsed="false" customWidth="true" hidden="false" outlineLevel="0" max="7" min="6" style="383" width="7.41"/>
    <col collapsed="false" customWidth="true" hidden="false" outlineLevel="0" max="8" min="8" style="383" width="7.29"/>
    <col collapsed="false" customWidth="true" hidden="false" outlineLevel="0" max="9" min="9" style="383" width="6.87"/>
    <col collapsed="false" customWidth="true" hidden="false" outlineLevel="0" max="11" min="10" style="383" width="7.41"/>
    <col collapsed="false" customWidth="true" hidden="false" outlineLevel="0" max="12" min="12" style="383" width="7.57"/>
    <col collapsed="false" customWidth="true" hidden="false" outlineLevel="0" max="13" min="13" style="384" width="7.29"/>
    <col collapsed="false" customWidth="true" hidden="false" outlineLevel="0" max="14" min="14" style="383" width="7.15"/>
    <col collapsed="false" customWidth="true" hidden="false" outlineLevel="0" max="15" min="15" style="383" width="8.86"/>
    <col collapsed="false" customWidth="true" hidden="false" outlineLevel="0" max="16" min="16" style="383" width="13.14"/>
    <col collapsed="false" customWidth="true" hidden="false" outlineLevel="0" max="17" min="17" style="383" width="4.14"/>
    <col collapsed="false" customWidth="true" hidden="false" outlineLevel="0" max="18" min="18" style="385" width="15.87"/>
    <col collapsed="false" customWidth="true" hidden="true" outlineLevel="0" max="19" min="19" style="383" width="11.52"/>
    <col collapsed="false" customWidth="false" hidden="false" outlineLevel="0" max="20" min="20" style="383" width="9.13"/>
    <col collapsed="false" customWidth="true" hidden="false" outlineLevel="0" max="21" min="21" style="383" width="14.57"/>
    <col collapsed="false" customWidth="false" hidden="false" outlineLevel="0" max="1024" min="22" style="383" width="9.13"/>
  </cols>
  <sheetData>
    <row r="2" s="387" customFormat="true" ht="10.5" hidden="false" customHeight="false" outlineLevel="0" collapsed="false">
      <c r="A2" s="386" t="s">
        <v>14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</row>
    <row r="3" s="387" customFormat="true" ht="11.25" hidden="false" customHeight="false" outlineLevel="0" collapsed="false">
      <c r="I3" s="387" t="s">
        <v>106</v>
      </c>
      <c r="M3" s="388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</row>
    <row r="4" customFormat="false" ht="15" hidden="false" customHeight="true" outlineLevel="0" collapsed="false">
      <c r="A4" s="286" t="s">
        <v>4</v>
      </c>
      <c r="B4" s="286" t="s">
        <v>5</v>
      </c>
      <c r="C4" s="287" t="s">
        <v>107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389" t="s">
        <v>108</v>
      </c>
      <c r="P4" s="288" t="s">
        <v>109</v>
      </c>
      <c r="Q4" s="286" t="s">
        <v>4</v>
      </c>
      <c r="R4" s="390" t="s">
        <v>5</v>
      </c>
      <c r="S4" s="391" t="s">
        <v>110</v>
      </c>
      <c r="T4" s="391" t="s">
        <v>111</v>
      </c>
    </row>
    <row r="5" customFormat="false" ht="15" hidden="false" customHeight="true" outlineLevel="0" collapsed="false">
      <c r="A5" s="286"/>
      <c r="B5" s="286"/>
      <c r="C5" s="286" t="s">
        <v>59</v>
      </c>
      <c r="D5" s="286" t="s">
        <v>60</v>
      </c>
      <c r="E5" s="286" t="s">
        <v>61</v>
      </c>
      <c r="F5" s="286" t="s">
        <v>62</v>
      </c>
      <c r="G5" s="286" t="s">
        <v>63</v>
      </c>
      <c r="H5" s="286" t="s">
        <v>64</v>
      </c>
      <c r="I5" s="286" t="s">
        <v>65</v>
      </c>
      <c r="J5" s="286" t="s">
        <v>66</v>
      </c>
      <c r="K5" s="286" t="s">
        <v>100</v>
      </c>
      <c r="L5" s="286" t="s">
        <v>68</v>
      </c>
      <c r="M5" s="298" t="s">
        <v>69</v>
      </c>
      <c r="N5" s="286" t="s">
        <v>70</v>
      </c>
      <c r="O5" s="389"/>
      <c r="P5" s="288"/>
      <c r="Q5" s="286"/>
      <c r="R5" s="390"/>
      <c r="S5" s="391"/>
      <c r="T5" s="391"/>
    </row>
    <row r="6" customFormat="false" ht="11.45" hidden="false" customHeight="true" outlineLevel="0" collapsed="false">
      <c r="A6" s="286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98"/>
      <c r="N6" s="286"/>
      <c r="O6" s="389"/>
      <c r="P6" s="288"/>
      <c r="Q6" s="286"/>
      <c r="R6" s="390"/>
      <c r="S6" s="391"/>
      <c r="T6" s="391"/>
    </row>
    <row r="7" customFormat="false" ht="12.75" hidden="false" customHeight="false" outlineLevel="0" collapsed="false">
      <c r="A7" s="286" t="n">
        <v>1</v>
      </c>
      <c r="B7" s="286" t="n">
        <v>2</v>
      </c>
      <c r="C7" s="286" t="n">
        <v>3</v>
      </c>
      <c r="D7" s="286" t="n">
        <v>4</v>
      </c>
      <c r="E7" s="286" t="n">
        <v>5</v>
      </c>
      <c r="F7" s="286" t="n">
        <v>6</v>
      </c>
      <c r="G7" s="286" t="n">
        <v>7</v>
      </c>
      <c r="H7" s="286" t="n">
        <v>8</v>
      </c>
      <c r="I7" s="286" t="n">
        <v>10</v>
      </c>
      <c r="J7" s="286" t="n">
        <v>11</v>
      </c>
      <c r="K7" s="286" t="n">
        <v>12</v>
      </c>
      <c r="L7" s="286" t="n">
        <v>13</v>
      </c>
      <c r="M7" s="298" t="n">
        <v>14</v>
      </c>
      <c r="N7" s="286" t="n">
        <v>15</v>
      </c>
      <c r="O7" s="389" t="n">
        <v>16</v>
      </c>
      <c r="P7" s="389" t="n">
        <v>17</v>
      </c>
      <c r="Q7" s="286" t="n">
        <v>18</v>
      </c>
      <c r="R7" s="390" t="n">
        <v>19</v>
      </c>
      <c r="S7" s="391"/>
      <c r="T7" s="391"/>
    </row>
    <row r="8" customFormat="false" ht="13.8" hidden="false" customHeight="false" outlineLevel="0" collapsed="false">
      <c r="A8" s="307"/>
      <c r="B8" s="221"/>
      <c r="C8" s="392" t="n">
        <f aca="false">январь!D9</f>
        <v>0</v>
      </c>
      <c r="D8" s="392" t="n">
        <f aca="false">февраль!D9</f>
        <v>0</v>
      </c>
      <c r="E8" s="392" t="n">
        <f aca="false">март!D9</f>
        <v>0</v>
      </c>
      <c r="F8" s="392" t="n">
        <f aca="false">апрель!D9</f>
        <v>0</v>
      </c>
      <c r="G8" s="392" t="n">
        <f aca="false">май!D9</f>
        <v>0</v>
      </c>
      <c r="H8" s="392" t="n">
        <f aca="false">июнь!D9</f>
        <v>0</v>
      </c>
      <c r="I8" s="392" t="n">
        <f aca="false">июль!D9</f>
        <v>0</v>
      </c>
      <c r="J8" s="392" t="n">
        <f aca="false">август!D9</f>
        <v>0</v>
      </c>
      <c r="K8" s="392" t="n">
        <f aca="false">сентябрь!D9</f>
        <v>0</v>
      </c>
      <c r="L8" s="315" t="n">
        <f aca="false">октябрь!D9</f>
        <v>0</v>
      </c>
      <c r="M8" s="314" t="n">
        <f aca="false">ноябрь!D12</f>
        <v>0</v>
      </c>
      <c r="N8" s="315" t="n">
        <f aca="false">декабрь!D9</f>
        <v>0</v>
      </c>
      <c r="O8" s="393" t="n">
        <f aca="false">C8+D8+E8+F8+G8+H8+I8+J8+K8+L8+M8+N8</f>
        <v>0</v>
      </c>
      <c r="P8" s="394" t="n">
        <f aca="false">O8/98*100</f>
        <v>0</v>
      </c>
      <c r="Q8" s="307"/>
      <c r="R8" s="221"/>
      <c r="S8" s="395"/>
      <c r="T8" s="396" t="n">
        <f aca="false">7+S8-P8</f>
        <v>7</v>
      </c>
      <c r="U8" s="397"/>
    </row>
    <row r="9" customFormat="false" ht="13.8" hidden="false" customHeight="false" outlineLevel="0" collapsed="false">
      <c r="A9" s="307" t="n">
        <f aca="false">A8+1</f>
        <v>1</v>
      </c>
      <c r="B9" s="221"/>
      <c r="C9" s="392" t="n">
        <f aca="false">январь!D10</f>
        <v>0</v>
      </c>
      <c r="D9" s="392" t="n">
        <f aca="false">февраль!D10</f>
        <v>0</v>
      </c>
      <c r="E9" s="392" t="n">
        <f aca="false">март!D10</f>
        <v>0</v>
      </c>
      <c r="F9" s="392" t="n">
        <f aca="false">апрель!D10</f>
        <v>0</v>
      </c>
      <c r="G9" s="392" t="n">
        <f aca="false">май!D10</f>
        <v>0</v>
      </c>
      <c r="H9" s="392" t="n">
        <f aca="false">июнь!D10</f>
        <v>0</v>
      </c>
      <c r="I9" s="392" t="n">
        <f aca="false">июль!D10</f>
        <v>0</v>
      </c>
      <c r="J9" s="392" t="n">
        <f aca="false">август!D10</f>
        <v>0</v>
      </c>
      <c r="K9" s="392" t="n">
        <f aca="false">сентябрь!D10</f>
        <v>0</v>
      </c>
      <c r="L9" s="315" t="n">
        <f aca="false">октябрь!D10</f>
        <v>0</v>
      </c>
      <c r="M9" s="314" t="n">
        <f aca="false">ноябрь!D13</f>
        <v>0</v>
      </c>
      <c r="N9" s="315" t="n">
        <f aca="false">декабрь!D10</f>
        <v>0</v>
      </c>
      <c r="O9" s="393" t="n">
        <f aca="false">C9+D9+E9+F9+G9+H9+I9+J9+K9+L9+M9+N9</f>
        <v>0</v>
      </c>
      <c r="P9" s="394" t="n">
        <f aca="false">O9/98*100</f>
        <v>0</v>
      </c>
      <c r="Q9" s="307" t="n">
        <f aca="false">Q8+1</f>
        <v>1</v>
      </c>
      <c r="R9" s="221"/>
      <c r="S9" s="238"/>
      <c r="T9" s="396" t="n">
        <f aca="false">7+S9-P9</f>
        <v>7</v>
      </c>
      <c r="U9" s="397"/>
    </row>
    <row r="10" customFormat="false" ht="13.8" hidden="false" customHeight="false" outlineLevel="0" collapsed="false">
      <c r="A10" s="307" t="n">
        <f aca="false">A9+1</f>
        <v>2</v>
      </c>
      <c r="B10" s="221"/>
      <c r="C10" s="392" t="n">
        <f aca="false">январь!D11</f>
        <v>0</v>
      </c>
      <c r="D10" s="392" t="n">
        <f aca="false">февраль!D11</f>
        <v>0</v>
      </c>
      <c r="E10" s="392" t="n">
        <f aca="false">март!D11</f>
        <v>0</v>
      </c>
      <c r="F10" s="392" t="n">
        <f aca="false">апрель!D11</f>
        <v>0</v>
      </c>
      <c r="G10" s="392" t="n">
        <f aca="false">май!D11</f>
        <v>0</v>
      </c>
      <c r="H10" s="392" t="n">
        <f aca="false">июнь!D11</f>
        <v>0</v>
      </c>
      <c r="I10" s="392" t="n">
        <f aca="false">июль!D11</f>
        <v>0</v>
      </c>
      <c r="J10" s="392" t="n">
        <f aca="false">август!D11</f>
        <v>0</v>
      </c>
      <c r="K10" s="392" t="n">
        <f aca="false">сентябрь!D11</f>
        <v>0</v>
      </c>
      <c r="L10" s="315" t="n">
        <f aca="false">октябрь!D11</f>
        <v>0</v>
      </c>
      <c r="M10" s="314" t="n">
        <f aca="false">ноябрь!D14</f>
        <v>0</v>
      </c>
      <c r="N10" s="315" t="n">
        <f aca="false">декабрь!D11</f>
        <v>0</v>
      </c>
      <c r="O10" s="393" t="n">
        <f aca="false">C10+D10+E10+F10+G10+H10+I10+J10+K10+L10+M10+N10</f>
        <v>0</v>
      </c>
      <c r="P10" s="394" t="n">
        <f aca="false">O10/98*100</f>
        <v>0</v>
      </c>
      <c r="Q10" s="307" t="n">
        <f aca="false">Q9+1</f>
        <v>2</v>
      </c>
      <c r="R10" s="221"/>
      <c r="S10" s="238"/>
      <c r="T10" s="396" t="n">
        <f aca="false">7+S10-P10</f>
        <v>7</v>
      </c>
      <c r="U10" s="397"/>
    </row>
    <row r="11" customFormat="false" ht="10.15" hidden="false" customHeight="true" outlineLevel="0" collapsed="false">
      <c r="A11" s="307" t="n">
        <f aca="false">A10+1</f>
        <v>3</v>
      </c>
      <c r="B11" s="221"/>
      <c r="C11" s="392" t="n">
        <f aca="false">январь!D12</f>
        <v>0</v>
      </c>
      <c r="D11" s="392" t="n">
        <f aca="false">февраль!D12</f>
        <v>0</v>
      </c>
      <c r="E11" s="392" t="n">
        <f aca="false">март!D12</f>
        <v>0</v>
      </c>
      <c r="F11" s="392" t="n">
        <f aca="false">апрель!D12</f>
        <v>0</v>
      </c>
      <c r="G11" s="392" t="n">
        <f aca="false">май!D12</f>
        <v>0</v>
      </c>
      <c r="H11" s="392" t="n">
        <f aca="false">июнь!D12</f>
        <v>0</v>
      </c>
      <c r="I11" s="392" t="n">
        <f aca="false">июль!D12</f>
        <v>0</v>
      </c>
      <c r="J11" s="392" t="n">
        <f aca="false">август!D12</f>
        <v>0</v>
      </c>
      <c r="K11" s="392" t="n">
        <f aca="false">сентябрь!D12</f>
        <v>0</v>
      </c>
      <c r="L11" s="315" t="n">
        <f aca="false">октябрь!D12</f>
        <v>0</v>
      </c>
      <c r="M11" s="314" t="n">
        <f aca="false">ноябрь!D15</f>
        <v>0</v>
      </c>
      <c r="N11" s="315" t="n">
        <f aca="false">декабрь!D12</f>
        <v>0</v>
      </c>
      <c r="O11" s="393" t="n">
        <f aca="false">C11+D11+E11+F11+G11+H11+I11+J11+K11+L11+M11+N11</f>
        <v>0</v>
      </c>
      <c r="P11" s="394" t="n">
        <f aca="false">O11/98*100</f>
        <v>0</v>
      </c>
      <c r="Q11" s="307" t="n">
        <f aca="false">Q10+1</f>
        <v>3</v>
      </c>
      <c r="R11" s="221"/>
      <c r="S11" s="238"/>
      <c r="T11" s="396" t="n">
        <f aca="false">7+S11-P11</f>
        <v>7</v>
      </c>
      <c r="U11" s="397"/>
    </row>
    <row r="12" customFormat="false" ht="13.8" hidden="false" customHeight="false" outlineLevel="0" collapsed="false">
      <c r="A12" s="307" t="n">
        <f aca="false">A11+1</f>
        <v>4</v>
      </c>
      <c r="B12" s="221"/>
      <c r="C12" s="392" t="n">
        <f aca="false">январь!D13</f>
        <v>0</v>
      </c>
      <c r="D12" s="392" t="n">
        <f aca="false">февраль!D13</f>
        <v>0</v>
      </c>
      <c r="E12" s="392" t="n">
        <f aca="false">март!D13</f>
        <v>0</v>
      </c>
      <c r="F12" s="392" t="n">
        <f aca="false">апрель!D13</f>
        <v>0</v>
      </c>
      <c r="G12" s="392" t="n">
        <f aca="false">май!D13</f>
        <v>0</v>
      </c>
      <c r="H12" s="392" t="n">
        <f aca="false">июнь!D13</f>
        <v>0</v>
      </c>
      <c r="I12" s="392" t="n">
        <f aca="false">июль!D13</f>
        <v>0</v>
      </c>
      <c r="J12" s="392" t="n">
        <f aca="false">август!D13</f>
        <v>0</v>
      </c>
      <c r="K12" s="392" t="n">
        <f aca="false">сентябрь!D13</f>
        <v>0</v>
      </c>
      <c r="L12" s="315" t="n">
        <f aca="false">октябрь!D13</f>
        <v>0</v>
      </c>
      <c r="M12" s="314" t="n">
        <f aca="false">ноябрь!D16</f>
        <v>0</v>
      </c>
      <c r="N12" s="315" t="n">
        <f aca="false">декабрь!D13</f>
        <v>0</v>
      </c>
      <c r="O12" s="393" t="n">
        <f aca="false">C12+D12+E12+F12+G12+H12+I12+J12+K12+L12+M12+N12</f>
        <v>0</v>
      </c>
      <c r="P12" s="394" t="n">
        <f aca="false">O12/98*100</f>
        <v>0</v>
      </c>
      <c r="Q12" s="307" t="n">
        <f aca="false">Q11+1</f>
        <v>4</v>
      </c>
      <c r="R12" s="221"/>
      <c r="S12" s="238"/>
      <c r="T12" s="396" t="n">
        <f aca="false">7+S12-P12</f>
        <v>7</v>
      </c>
      <c r="U12" s="397"/>
    </row>
    <row r="13" customFormat="false" ht="13.8" hidden="false" customHeight="false" outlineLevel="0" collapsed="false">
      <c r="A13" s="307" t="n">
        <f aca="false">A12+1</f>
        <v>5</v>
      </c>
      <c r="B13" s="221"/>
      <c r="C13" s="392" t="n">
        <f aca="false">январь!D14</f>
        <v>0</v>
      </c>
      <c r="D13" s="392" t="n">
        <f aca="false">февраль!D14</f>
        <v>0</v>
      </c>
      <c r="E13" s="392" t="n">
        <f aca="false">март!D14</f>
        <v>0</v>
      </c>
      <c r="F13" s="398" t="n">
        <f aca="false">апрель!D14</f>
        <v>0</v>
      </c>
      <c r="G13" s="392" t="n">
        <f aca="false">май!D14</f>
        <v>0</v>
      </c>
      <c r="H13" s="392" t="n">
        <f aca="false">июнь!D14</f>
        <v>0</v>
      </c>
      <c r="I13" s="392" t="n">
        <f aca="false">июль!D14</f>
        <v>0</v>
      </c>
      <c r="J13" s="392" t="n">
        <f aca="false">август!D14</f>
        <v>0</v>
      </c>
      <c r="K13" s="392" t="n">
        <f aca="false">сентябрь!D14</f>
        <v>0</v>
      </c>
      <c r="L13" s="315" t="n">
        <f aca="false">октябрь!D14</f>
        <v>0</v>
      </c>
      <c r="M13" s="314" t="n">
        <f aca="false">ноябрь!D17</f>
        <v>0</v>
      </c>
      <c r="N13" s="315" t="n">
        <f aca="false">декабрь!D14</f>
        <v>0</v>
      </c>
      <c r="O13" s="393" t="n">
        <f aca="false">C13+D13+E13+F13+G13+H13+I13+J13+K13+L13+M13+N13</f>
        <v>0</v>
      </c>
      <c r="P13" s="394" t="n">
        <f aca="false">O13/98*100</f>
        <v>0</v>
      </c>
      <c r="Q13" s="307" t="n">
        <f aca="false">Q12+1</f>
        <v>5</v>
      </c>
      <c r="R13" s="221"/>
      <c r="S13" s="238"/>
      <c r="T13" s="396" t="n">
        <f aca="false">7+S13-P13</f>
        <v>7</v>
      </c>
      <c r="U13" s="397"/>
    </row>
    <row r="14" customFormat="false" ht="13.8" hidden="false" customHeight="false" outlineLevel="0" collapsed="false">
      <c r="A14" s="307" t="n">
        <f aca="false">A13+1</f>
        <v>6</v>
      </c>
      <c r="B14" s="221"/>
      <c r="C14" s="392" t="n">
        <f aca="false">январь!D15</f>
        <v>0</v>
      </c>
      <c r="D14" s="392" t="n">
        <f aca="false">февраль!D15</f>
        <v>0</v>
      </c>
      <c r="E14" s="392" t="n">
        <f aca="false">март!D15</f>
        <v>0</v>
      </c>
      <c r="F14" s="392" t="n">
        <f aca="false">апрель!D15</f>
        <v>0</v>
      </c>
      <c r="G14" s="392" t="n">
        <f aca="false">май!D15</f>
        <v>0</v>
      </c>
      <c r="H14" s="392" t="n">
        <f aca="false">июнь!D15</f>
        <v>0</v>
      </c>
      <c r="I14" s="392" t="n">
        <f aca="false">июль!D15</f>
        <v>0</v>
      </c>
      <c r="J14" s="392" t="n">
        <f aca="false">август!D15</f>
        <v>0</v>
      </c>
      <c r="K14" s="392" t="n">
        <f aca="false">сентябрь!D15</f>
        <v>0</v>
      </c>
      <c r="L14" s="315" t="n">
        <f aca="false">октябрь!D15</f>
        <v>0</v>
      </c>
      <c r="M14" s="314" t="n">
        <f aca="false">ноябрь!D18</f>
        <v>0</v>
      </c>
      <c r="N14" s="315" t="n">
        <f aca="false">декабрь!D15</f>
        <v>0</v>
      </c>
      <c r="O14" s="393" t="n">
        <f aca="false">C14+D14+E14+F14+G14+H14+I14+J14+K14+L14+M14+N14</f>
        <v>0</v>
      </c>
      <c r="P14" s="394" t="n">
        <f aca="false">O14/98*100</f>
        <v>0</v>
      </c>
      <c r="Q14" s="307" t="n">
        <f aca="false">Q13+1</f>
        <v>6</v>
      </c>
      <c r="R14" s="221"/>
      <c r="S14" s="238"/>
      <c r="T14" s="396" t="n">
        <f aca="false">7+S14-P14</f>
        <v>7</v>
      </c>
      <c r="U14" s="397"/>
    </row>
    <row r="15" customFormat="false" ht="13.8" hidden="false" customHeight="false" outlineLevel="0" collapsed="false">
      <c r="A15" s="307" t="n">
        <f aca="false">A14+1</f>
        <v>7</v>
      </c>
      <c r="B15" s="221"/>
      <c r="C15" s="392" t="n">
        <f aca="false">январь!D16</f>
        <v>0</v>
      </c>
      <c r="D15" s="392" t="n">
        <f aca="false">февраль!D16</f>
        <v>0</v>
      </c>
      <c r="E15" s="392" t="n">
        <f aca="false">март!D16</f>
        <v>0</v>
      </c>
      <c r="F15" s="392" t="n">
        <f aca="false">апрель!D16</f>
        <v>0</v>
      </c>
      <c r="G15" s="392" t="n">
        <f aca="false">май!D16</f>
        <v>0</v>
      </c>
      <c r="H15" s="392" t="n">
        <f aca="false">июнь!D16</f>
        <v>0</v>
      </c>
      <c r="I15" s="392" t="n">
        <f aca="false">июль!D16</f>
        <v>0</v>
      </c>
      <c r="J15" s="392" t="n">
        <f aca="false">август!D16</f>
        <v>0</v>
      </c>
      <c r="K15" s="392" t="n">
        <f aca="false">сентябрь!D16</f>
        <v>0</v>
      </c>
      <c r="L15" s="315" t="n">
        <f aca="false">октябрь!D16</f>
        <v>0</v>
      </c>
      <c r="M15" s="314" t="n">
        <f aca="false">ноябрь!D19</f>
        <v>0</v>
      </c>
      <c r="N15" s="315" t="n">
        <f aca="false">декабрь!D16</f>
        <v>0</v>
      </c>
      <c r="O15" s="393" t="n">
        <f aca="false">C15+D15+E15+F15+G15+H15+I15+J15+K15+L15+M15+N15</f>
        <v>0</v>
      </c>
      <c r="P15" s="394" t="n">
        <f aca="false">O15/98*100</f>
        <v>0</v>
      </c>
      <c r="Q15" s="307" t="n">
        <f aca="false">Q14+1</f>
        <v>7</v>
      </c>
      <c r="R15" s="221"/>
      <c r="S15" s="238"/>
      <c r="T15" s="396" t="n">
        <f aca="false">7+S15-P15</f>
        <v>7</v>
      </c>
      <c r="U15" s="397"/>
    </row>
    <row r="16" customFormat="false" ht="13.8" hidden="false" customHeight="false" outlineLevel="0" collapsed="false">
      <c r="A16" s="307" t="n">
        <f aca="false">A15+1</f>
        <v>8</v>
      </c>
      <c r="B16" s="221"/>
      <c r="C16" s="392" t="n">
        <f aca="false">январь!D17</f>
        <v>0</v>
      </c>
      <c r="D16" s="392" t="n">
        <f aca="false">февраль!D17</f>
        <v>0</v>
      </c>
      <c r="E16" s="392" t="n">
        <f aca="false">март!D17</f>
        <v>0</v>
      </c>
      <c r="F16" s="392" t="n">
        <f aca="false">апрель!D17</f>
        <v>0</v>
      </c>
      <c r="G16" s="392" t="n">
        <f aca="false">май!D17</f>
        <v>0</v>
      </c>
      <c r="H16" s="392" t="n">
        <f aca="false">июнь!D17</f>
        <v>0</v>
      </c>
      <c r="I16" s="392" t="n">
        <f aca="false">июль!D17</f>
        <v>0</v>
      </c>
      <c r="J16" s="392" t="n">
        <f aca="false">август!D17</f>
        <v>0</v>
      </c>
      <c r="K16" s="392" t="n">
        <f aca="false">сентябрь!D17</f>
        <v>0</v>
      </c>
      <c r="L16" s="315" t="n">
        <f aca="false">октябрь!D17</f>
        <v>0</v>
      </c>
      <c r="M16" s="314" t="n">
        <f aca="false">ноябрь!D20</f>
        <v>0</v>
      </c>
      <c r="N16" s="315" t="n">
        <f aca="false">декабрь!D17</f>
        <v>0</v>
      </c>
      <c r="O16" s="393" t="n">
        <f aca="false">C16+D16+E16+F16+G16+H16+I16+J16+K16+L16+M16+N16</f>
        <v>0</v>
      </c>
      <c r="P16" s="394" t="n">
        <f aca="false">O16/98*100</f>
        <v>0</v>
      </c>
      <c r="Q16" s="307" t="n">
        <f aca="false">Q15+1</f>
        <v>8</v>
      </c>
      <c r="R16" s="221"/>
      <c r="S16" s="238"/>
      <c r="T16" s="396" t="n">
        <f aca="false">7+S16-P16</f>
        <v>7</v>
      </c>
      <c r="U16" s="397"/>
    </row>
    <row r="17" customFormat="false" ht="13.8" hidden="false" customHeight="false" outlineLevel="0" collapsed="false">
      <c r="A17" s="307" t="n">
        <f aca="false">A16+1</f>
        <v>9</v>
      </c>
      <c r="B17" s="221"/>
      <c r="C17" s="392" t="n">
        <f aca="false">январь!D18</f>
        <v>0</v>
      </c>
      <c r="D17" s="392" t="n">
        <f aca="false">февраль!D18</f>
        <v>0</v>
      </c>
      <c r="E17" s="392" t="n">
        <f aca="false">март!D18</f>
        <v>0</v>
      </c>
      <c r="F17" s="392" t="n">
        <f aca="false">апрель!D18</f>
        <v>0</v>
      </c>
      <c r="G17" s="392" t="n">
        <f aca="false">май!D18</f>
        <v>0</v>
      </c>
      <c r="H17" s="392" t="n">
        <f aca="false">июнь!D18</f>
        <v>0</v>
      </c>
      <c r="I17" s="392" t="n">
        <f aca="false">июль!D18</f>
        <v>0</v>
      </c>
      <c r="J17" s="392" t="n">
        <f aca="false">август!D18</f>
        <v>0</v>
      </c>
      <c r="K17" s="392" t="n">
        <f aca="false">сентябрь!D18</f>
        <v>0</v>
      </c>
      <c r="L17" s="315" t="n">
        <f aca="false">октябрь!D18</f>
        <v>0</v>
      </c>
      <c r="M17" s="314" t="n">
        <f aca="false">ноябрь!D21</f>
        <v>0</v>
      </c>
      <c r="N17" s="315" t="n">
        <f aca="false">декабрь!D18</f>
        <v>0</v>
      </c>
      <c r="O17" s="393" t="n">
        <f aca="false">C17+D17+E17+F17+G17+H17+I17+J17+K17+L17+M17+N17</f>
        <v>0</v>
      </c>
      <c r="P17" s="394" t="n">
        <f aca="false">O17/98*100</f>
        <v>0</v>
      </c>
      <c r="Q17" s="307" t="n">
        <f aca="false">Q16+1</f>
        <v>9</v>
      </c>
      <c r="R17" s="221"/>
      <c r="S17" s="238"/>
      <c r="T17" s="396" t="n">
        <f aca="false">7+S17-P17</f>
        <v>7</v>
      </c>
      <c r="U17" s="397"/>
    </row>
    <row r="18" customFormat="false" ht="12" hidden="false" customHeight="true" outlineLevel="0" collapsed="false">
      <c r="A18" s="307" t="n">
        <f aca="false">A17+1</f>
        <v>10</v>
      </c>
      <c r="B18" s="221"/>
      <c r="C18" s="392" t="n">
        <f aca="false">январь!D19</f>
        <v>0</v>
      </c>
      <c r="D18" s="392" t="n">
        <f aca="false">февраль!D19</f>
        <v>0</v>
      </c>
      <c r="E18" s="392" t="n">
        <f aca="false">март!D19</f>
        <v>0</v>
      </c>
      <c r="F18" s="392" t="n">
        <f aca="false">апрель!D19</f>
        <v>0</v>
      </c>
      <c r="G18" s="392" t="n">
        <f aca="false">май!D19</f>
        <v>0</v>
      </c>
      <c r="H18" s="392" t="n">
        <f aca="false">июнь!D19</f>
        <v>0</v>
      </c>
      <c r="I18" s="392" t="n">
        <f aca="false">июль!D19</f>
        <v>0</v>
      </c>
      <c r="J18" s="392" t="n">
        <f aca="false">август!D19</f>
        <v>0</v>
      </c>
      <c r="K18" s="392" t="n">
        <f aca="false">сентябрь!D19</f>
        <v>0</v>
      </c>
      <c r="L18" s="315" t="n">
        <f aca="false">октябрь!D19</f>
        <v>0</v>
      </c>
      <c r="M18" s="314" t="n">
        <f aca="false">ноябрь!D22</f>
        <v>0</v>
      </c>
      <c r="N18" s="315" t="n">
        <f aca="false">декабрь!D19</f>
        <v>0</v>
      </c>
      <c r="O18" s="393" t="n">
        <f aca="false">C18+D18+E18+F18+G18+H18+I18+J18+K18+L18+M18+N18</f>
        <v>0</v>
      </c>
      <c r="P18" s="394" t="n">
        <f aca="false">O18/98*100</f>
        <v>0</v>
      </c>
      <c r="Q18" s="307" t="n">
        <f aca="false">Q17+1</f>
        <v>10</v>
      </c>
      <c r="R18" s="399"/>
      <c r="S18" s="238"/>
      <c r="T18" s="400" t="n">
        <f aca="false">7+S18-P18</f>
        <v>7</v>
      </c>
      <c r="U18" s="397"/>
    </row>
    <row r="19" customFormat="false" ht="13.8" hidden="false" customHeight="false" outlineLevel="0" collapsed="false">
      <c r="A19" s="307" t="n">
        <f aca="false">A18+1</f>
        <v>11</v>
      </c>
      <c r="B19" s="221"/>
      <c r="C19" s="392" t="n">
        <f aca="false">январь!D20</f>
        <v>0</v>
      </c>
      <c r="D19" s="392" t="n">
        <f aca="false">февраль!D20</f>
        <v>0</v>
      </c>
      <c r="E19" s="392" t="n">
        <f aca="false">март!D20</f>
        <v>0</v>
      </c>
      <c r="F19" s="392" t="n">
        <f aca="false">апрель!D20</f>
        <v>0</v>
      </c>
      <c r="G19" s="392" t="n">
        <f aca="false">май!D20</f>
        <v>0</v>
      </c>
      <c r="H19" s="392" t="n">
        <f aca="false">июнь!D20</f>
        <v>0</v>
      </c>
      <c r="I19" s="392" t="n">
        <f aca="false">июль!D20</f>
        <v>0</v>
      </c>
      <c r="J19" s="392" t="n">
        <f aca="false">август!D20</f>
        <v>0</v>
      </c>
      <c r="K19" s="392" t="n">
        <f aca="false">сентябрь!D20</f>
        <v>0</v>
      </c>
      <c r="L19" s="315" t="n">
        <f aca="false">октябрь!D20</f>
        <v>0</v>
      </c>
      <c r="M19" s="314" t="n">
        <f aca="false">ноябрь!D23</f>
        <v>0</v>
      </c>
      <c r="N19" s="315" t="n">
        <f aca="false">декабрь!D20</f>
        <v>0</v>
      </c>
      <c r="O19" s="393" t="n">
        <f aca="false">C19+D19+E19+F19+G19+H19+I19+J19+K19+L19+M19+N19</f>
        <v>0</v>
      </c>
      <c r="P19" s="394" t="n">
        <f aca="false">O19/98*100</f>
        <v>0</v>
      </c>
      <c r="Q19" s="307" t="n">
        <f aca="false">Q18+1</f>
        <v>11</v>
      </c>
      <c r="R19" s="221"/>
      <c r="S19" s="238"/>
      <c r="T19" s="396" t="n">
        <f aca="false">7+S19-P19</f>
        <v>7</v>
      </c>
      <c r="U19" s="397"/>
    </row>
    <row r="20" customFormat="false" ht="13.8" hidden="false" customHeight="false" outlineLevel="0" collapsed="false">
      <c r="A20" s="307" t="n">
        <f aca="false">A19+1</f>
        <v>12</v>
      </c>
      <c r="B20" s="221"/>
      <c r="C20" s="392" t="n">
        <f aca="false">январь!D21</f>
        <v>0</v>
      </c>
      <c r="D20" s="392" t="n">
        <f aca="false">февраль!D21</f>
        <v>0</v>
      </c>
      <c r="E20" s="392" t="n">
        <f aca="false">март!D21</f>
        <v>0</v>
      </c>
      <c r="F20" s="392" t="n">
        <f aca="false">апрель!D21</f>
        <v>0</v>
      </c>
      <c r="G20" s="392" t="n">
        <f aca="false">май!D21</f>
        <v>0</v>
      </c>
      <c r="H20" s="392" t="n">
        <f aca="false">июнь!D21</f>
        <v>0</v>
      </c>
      <c r="I20" s="392" t="n">
        <f aca="false">июль!D21</f>
        <v>0</v>
      </c>
      <c r="J20" s="392" t="n">
        <f aca="false">август!D21</f>
        <v>0</v>
      </c>
      <c r="K20" s="392" t="n">
        <f aca="false">сентябрь!D21</f>
        <v>0</v>
      </c>
      <c r="L20" s="315" t="n">
        <f aca="false">октябрь!D21</f>
        <v>0</v>
      </c>
      <c r="M20" s="314" t="n">
        <f aca="false">ноябрь!D24</f>
        <v>0</v>
      </c>
      <c r="N20" s="315" t="n">
        <f aca="false">декабрь!D21</f>
        <v>0</v>
      </c>
      <c r="O20" s="393" t="n">
        <f aca="false">C20+D20+E20+F20+G20+H20+I20+J20+K20+L20+M20+N20</f>
        <v>0</v>
      </c>
      <c r="P20" s="394" t="n">
        <f aca="false">O20/98*100</f>
        <v>0</v>
      </c>
      <c r="Q20" s="307" t="n">
        <f aca="false">Q19+1</f>
        <v>12</v>
      </c>
      <c r="R20" s="221"/>
      <c r="S20" s="238"/>
      <c r="T20" s="396" t="n">
        <f aca="false">7+S20-P20</f>
        <v>7</v>
      </c>
      <c r="U20" s="397"/>
    </row>
    <row r="21" customFormat="false" ht="13.8" hidden="false" customHeight="false" outlineLevel="0" collapsed="false">
      <c r="A21" s="307" t="n">
        <f aca="false">A20+1</f>
        <v>13</v>
      </c>
      <c r="B21" s="221"/>
      <c r="C21" s="392" t="n">
        <f aca="false">январь!D22</f>
        <v>0</v>
      </c>
      <c r="D21" s="392" t="n">
        <f aca="false">февраль!D22</f>
        <v>0</v>
      </c>
      <c r="E21" s="392" t="n">
        <f aca="false">март!D22</f>
        <v>0</v>
      </c>
      <c r="F21" s="392" t="n">
        <f aca="false">апрель!D22</f>
        <v>0</v>
      </c>
      <c r="G21" s="392" t="n">
        <f aca="false">май!D22</f>
        <v>0</v>
      </c>
      <c r="H21" s="392" t="n">
        <f aca="false">июнь!D22</f>
        <v>0</v>
      </c>
      <c r="I21" s="392" t="n">
        <f aca="false">июль!D22</f>
        <v>0</v>
      </c>
      <c r="J21" s="392" t="n">
        <f aca="false">август!D22</f>
        <v>0</v>
      </c>
      <c r="K21" s="392" t="n">
        <f aca="false">сентябрь!D22</f>
        <v>0</v>
      </c>
      <c r="L21" s="315" t="n">
        <f aca="false">октябрь!D22</f>
        <v>0</v>
      </c>
      <c r="M21" s="314" t="n">
        <f aca="false">ноябрь!D25</f>
        <v>0</v>
      </c>
      <c r="N21" s="315" t="n">
        <f aca="false">декабрь!D22</f>
        <v>0</v>
      </c>
      <c r="O21" s="393" t="n">
        <f aca="false">C21+D21+E21+F21+G21+H21+I21+J21+K21+L21+M21+N21</f>
        <v>0</v>
      </c>
      <c r="P21" s="394" t="n">
        <f aca="false">O21/98*100</f>
        <v>0</v>
      </c>
      <c r="Q21" s="307" t="n">
        <f aca="false">Q20+1</f>
        <v>13</v>
      </c>
      <c r="R21" s="221"/>
      <c r="S21" s="238"/>
      <c r="T21" s="396" t="n">
        <f aca="false">7+S21-P21</f>
        <v>7</v>
      </c>
      <c r="U21" s="397"/>
    </row>
    <row r="22" customFormat="false" ht="13.8" hidden="false" customHeight="false" outlineLevel="0" collapsed="false">
      <c r="A22" s="307" t="n">
        <f aca="false">A21+1</f>
        <v>14</v>
      </c>
      <c r="B22" s="221"/>
      <c r="C22" s="392" t="n">
        <f aca="false">январь!D23</f>
        <v>0</v>
      </c>
      <c r="D22" s="392" t="n">
        <f aca="false">февраль!D23</f>
        <v>0</v>
      </c>
      <c r="E22" s="392" t="n">
        <f aca="false">март!D23</f>
        <v>0</v>
      </c>
      <c r="F22" s="392" t="n">
        <f aca="false">апрель!D23</f>
        <v>0</v>
      </c>
      <c r="G22" s="392" t="n">
        <f aca="false">май!D23</f>
        <v>0</v>
      </c>
      <c r="H22" s="392" t="n">
        <f aca="false">июнь!D23</f>
        <v>0</v>
      </c>
      <c r="I22" s="392" t="n">
        <f aca="false">июль!D23</f>
        <v>0</v>
      </c>
      <c r="J22" s="392" t="n">
        <f aca="false">август!D23</f>
        <v>0</v>
      </c>
      <c r="K22" s="392" t="n">
        <f aca="false">сентябрь!D23</f>
        <v>0</v>
      </c>
      <c r="L22" s="315" t="n">
        <f aca="false">октябрь!D23</f>
        <v>0</v>
      </c>
      <c r="M22" s="314" t="n">
        <f aca="false">ноябрь!D26</f>
        <v>0</v>
      </c>
      <c r="N22" s="315" t="n">
        <f aca="false">декабрь!D23</f>
        <v>0</v>
      </c>
      <c r="O22" s="393" t="n">
        <f aca="false">C22+D22+E22+F22+G22+H22+I22+J22+K22+L22+M22+N22</f>
        <v>0</v>
      </c>
      <c r="P22" s="394" t="n">
        <f aca="false">O22/98*100</f>
        <v>0</v>
      </c>
      <c r="Q22" s="307" t="n">
        <f aca="false">Q21+1</f>
        <v>14</v>
      </c>
      <c r="R22" s="221"/>
      <c r="S22" s="238"/>
      <c r="T22" s="396" t="n">
        <f aca="false">7+S22-P22</f>
        <v>7</v>
      </c>
      <c r="U22" s="397"/>
    </row>
    <row r="23" customFormat="false" ht="20.25" hidden="false" customHeight="true" outlineLevel="0" collapsed="false">
      <c r="A23" s="307" t="n">
        <f aca="false">A22+1</f>
        <v>15</v>
      </c>
      <c r="B23" s="221"/>
      <c r="C23" s="392" t="n">
        <f aca="false">январь!D24</f>
        <v>0</v>
      </c>
      <c r="D23" s="392" t="n">
        <f aca="false">февраль!D24</f>
        <v>0</v>
      </c>
      <c r="E23" s="392" t="n">
        <f aca="false">март!D24</f>
        <v>0</v>
      </c>
      <c r="F23" s="392" t="n">
        <f aca="false">апрель!D24</f>
        <v>0</v>
      </c>
      <c r="G23" s="392" t="n">
        <f aca="false">май!D24</f>
        <v>0</v>
      </c>
      <c r="H23" s="392" t="n">
        <f aca="false">июнь!D24</f>
        <v>0</v>
      </c>
      <c r="I23" s="392" t="n">
        <f aca="false">июль!D24</f>
        <v>0</v>
      </c>
      <c r="J23" s="392" t="n">
        <f aca="false">август!D24</f>
        <v>0</v>
      </c>
      <c r="K23" s="392" t="n">
        <f aca="false">сентябрь!D24</f>
        <v>0</v>
      </c>
      <c r="L23" s="315" t="n">
        <f aca="false">октябрь!D24</f>
        <v>0</v>
      </c>
      <c r="M23" s="314" t="n">
        <f aca="false">ноябрь!D27</f>
        <v>0</v>
      </c>
      <c r="N23" s="315" t="n">
        <f aca="false">декабрь!D24</f>
        <v>0</v>
      </c>
      <c r="O23" s="393" t="n">
        <f aca="false">C23+D23+E23+F23+G23+H23+I23+J23+K23+L23+M23+N23</f>
        <v>0</v>
      </c>
      <c r="P23" s="394" t="n">
        <f aca="false">O23/98*100</f>
        <v>0</v>
      </c>
      <c r="Q23" s="307" t="n">
        <f aca="false">Q22+1</f>
        <v>15</v>
      </c>
      <c r="R23" s="221"/>
      <c r="S23" s="238"/>
      <c r="T23" s="396" t="n">
        <f aca="false">7+S23-P23</f>
        <v>7</v>
      </c>
      <c r="U23" s="397"/>
    </row>
    <row r="24" customFormat="false" ht="12" hidden="false" customHeight="true" outlineLevel="0" collapsed="false">
      <c r="A24" s="307" t="n">
        <f aca="false">A23+1</f>
        <v>16</v>
      </c>
      <c r="B24" s="221"/>
      <c r="C24" s="392" t="n">
        <f aca="false">январь!D25</f>
        <v>0</v>
      </c>
      <c r="D24" s="392" t="n">
        <f aca="false">февраль!D25</f>
        <v>0</v>
      </c>
      <c r="E24" s="392" t="n">
        <f aca="false">март!D25</f>
        <v>0</v>
      </c>
      <c r="F24" s="392" t="n">
        <f aca="false">апрель!D25</f>
        <v>0</v>
      </c>
      <c r="G24" s="392" t="n">
        <f aca="false">май!D25</f>
        <v>0</v>
      </c>
      <c r="H24" s="392" t="n">
        <f aca="false">июнь!D25</f>
        <v>0</v>
      </c>
      <c r="I24" s="392" t="n">
        <f aca="false">июль!D25</f>
        <v>0</v>
      </c>
      <c r="J24" s="392" t="n">
        <f aca="false">август!D25</f>
        <v>0</v>
      </c>
      <c r="K24" s="392" t="n">
        <f aca="false">сентябрь!D25</f>
        <v>0</v>
      </c>
      <c r="L24" s="315" t="n">
        <f aca="false">октябрь!D25</f>
        <v>0</v>
      </c>
      <c r="M24" s="314" t="n">
        <f aca="false">ноябрь!D28</f>
        <v>0</v>
      </c>
      <c r="N24" s="315" t="n">
        <f aca="false">декабрь!D25</f>
        <v>0</v>
      </c>
      <c r="O24" s="393" t="n">
        <f aca="false">C24+D24+E24+F24+G24+H24+I24+J24+K24+L24+M24+N24</f>
        <v>0</v>
      </c>
      <c r="P24" s="394" t="n">
        <f aca="false">O24/98*100</f>
        <v>0</v>
      </c>
      <c r="Q24" s="307" t="n">
        <f aca="false">Q23+1</f>
        <v>16</v>
      </c>
      <c r="R24" s="221"/>
      <c r="S24" s="238"/>
      <c r="T24" s="396" t="n">
        <f aca="false">7+S24-P24</f>
        <v>7</v>
      </c>
      <c r="U24" s="397"/>
    </row>
    <row r="25" customFormat="false" ht="13.8" hidden="false" customHeight="false" outlineLevel="0" collapsed="false">
      <c r="A25" s="307" t="n">
        <f aca="false">A24+1</f>
        <v>17</v>
      </c>
      <c r="B25" s="221"/>
      <c r="C25" s="392" t="n">
        <f aca="false">январь!D26</f>
        <v>0</v>
      </c>
      <c r="D25" s="392" t="n">
        <f aca="false">февраль!D26</f>
        <v>0</v>
      </c>
      <c r="E25" s="392" t="n">
        <f aca="false">март!D26</f>
        <v>0</v>
      </c>
      <c r="F25" s="392" t="n">
        <f aca="false">апрель!D26</f>
        <v>0</v>
      </c>
      <c r="G25" s="392" t="n">
        <f aca="false">май!D26</f>
        <v>0</v>
      </c>
      <c r="H25" s="392" t="n">
        <f aca="false">июнь!D26</f>
        <v>0</v>
      </c>
      <c r="I25" s="392" t="n">
        <f aca="false">июль!D26</f>
        <v>0</v>
      </c>
      <c r="J25" s="392" t="n">
        <f aca="false">август!D26</f>
        <v>0</v>
      </c>
      <c r="K25" s="392" t="n">
        <f aca="false">сентябрь!D26</f>
        <v>0</v>
      </c>
      <c r="L25" s="315" t="n">
        <f aca="false">октябрь!D26</f>
        <v>0</v>
      </c>
      <c r="M25" s="314" t="n">
        <f aca="false">ноябрь!D29</f>
        <v>0</v>
      </c>
      <c r="N25" s="315" t="n">
        <f aca="false">декабрь!D26</f>
        <v>0</v>
      </c>
      <c r="O25" s="393" t="n">
        <f aca="false">C25+D25+E25+F25+G25+H25+I25+J25+K25+L25+M25+N25</f>
        <v>0</v>
      </c>
      <c r="P25" s="394" t="n">
        <f aca="false">O25/98*100</f>
        <v>0</v>
      </c>
      <c r="Q25" s="307" t="n">
        <f aca="false">Q24+1</f>
        <v>17</v>
      </c>
      <c r="R25" s="221"/>
      <c r="S25" s="238"/>
      <c r="T25" s="396" t="n">
        <f aca="false">7+S25-P25</f>
        <v>7</v>
      </c>
      <c r="U25" s="397"/>
    </row>
    <row r="26" customFormat="false" ht="13.8" hidden="false" customHeight="false" outlineLevel="0" collapsed="false">
      <c r="A26" s="307" t="n">
        <f aca="false">A25+1</f>
        <v>18</v>
      </c>
      <c r="B26" s="221"/>
      <c r="C26" s="392" t="n">
        <f aca="false">январь!D27</f>
        <v>0</v>
      </c>
      <c r="D26" s="392" t="n">
        <f aca="false">февраль!D27</f>
        <v>0</v>
      </c>
      <c r="E26" s="392" t="n">
        <f aca="false">март!D27</f>
        <v>0</v>
      </c>
      <c r="F26" s="392" t="n">
        <f aca="false">апрель!D27</f>
        <v>0</v>
      </c>
      <c r="G26" s="392" t="n">
        <f aca="false">май!D27</f>
        <v>0</v>
      </c>
      <c r="H26" s="392" t="n">
        <f aca="false">июнь!D27</f>
        <v>0</v>
      </c>
      <c r="I26" s="392" t="n">
        <f aca="false">июль!D27</f>
        <v>0</v>
      </c>
      <c r="J26" s="392" t="n">
        <f aca="false">август!D27</f>
        <v>0</v>
      </c>
      <c r="K26" s="392" t="n">
        <f aca="false">сентябрь!D27</f>
        <v>0</v>
      </c>
      <c r="L26" s="315" t="n">
        <f aca="false">октябрь!D27</f>
        <v>0</v>
      </c>
      <c r="M26" s="314" t="n">
        <f aca="false">ноябрь!D30</f>
        <v>0</v>
      </c>
      <c r="N26" s="315" t="n">
        <f aca="false">декабрь!D27</f>
        <v>0</v>
      </c>
      <c r="O26" s="393" t="n">
        <f aca="false">C26+D26+E26+F26+G26+H26+I26+J26+K26+L26+M26+N26</f>
        <v>0</v>
      </c>
      <c r="P26" s="394" t="n">
        <f aca="false">O26/98*100</f>
        <v>0</v>
      </c>
      <c r="Q26" s="307" t="n">
        <f aca="false">Q25+1</f>
        <v>18</v>
      </c>
      <c r="R26" s="399"/>
      <c r="S26" s="238"/>
      <c r="T26" s="396" t="n">
        <f aca="false">7+S26-P26</f>
        <v>7</v>
      </c>
      <c r="U26" s="397"/>
    </row>
    <row r="27" customFormat="false" ht="13.8" hidden="false" customHeight="false" outlineLevel="0" collapsed="false">
      <c r="A27" s="307" t="n">
        <f aca="false">A26+1</f>
        <v>19</v>
      </c>
      <c r="B27" s="221"/>
      <c r="C27" s="392" t="n">
        <f aca="false">январь!D28</f>
        <v>0</v>
      </c>
      <c r="D27" s="392" t="n">
        <f aca="false">февраль!D28</f>
        <v>0</v>
      </c>
      <c r="E27" s="392" t="n">
        <f aca="false">март!D28</f>
        <v>0</v>
      </c>
      <c r="F27" s="392" t="n">
        <f aca="false">апрель!D28</f>
        <v>0</v>
      </c>
      <c r="G27" s="392" t="n">
        <f aca="false">май!D28</f>
        <v>0</v>
      </c>
      <c r="H27" s="392" t="n">
        <f aca="false">июнь!D28</f>
        <v>0</v>
      </c>
      <c r="I27" s="392" t="n">
        <f aca="false">июль!D28</f>
        <v>0</v>
      </c>
      <c r="J27" s="392" t="n">
        <f aca="false">август!D28</f>
        <v>0</v>
      </c>
      <c r="K27" s="392" t="n">
        <f aca="false">сентябрь!D28</f>
        <v>0</v>
      </c>
      <c r="L27" s="315" t="n">
        <f aca="false">октябрь!D28</f>
        <v>0</v>
      </c>
      <c r="M27" s="314" t="n">
        <f aca="false">ноябрь!D31</f>
        <v>0</v>
      </c>
      <c r="N27" s="315" t="n">
        <f aca="false">декабрь!D28</f>
        <v>0</v>
      </c>
      <c r="O27" s="393" t="n">
        <f aca="false">C27+D27+E27+F27+G27+H27+I27+J27+K27+L27+M27+N27</f>
        <v>0</v>
      </c>
      <c r="P27" s="394" t="n">
        <f aca="false">O27/98*100</f>
        <v>0</v>
      </c>
      <c r="Q27" s="307" t="n">
        <f aca="false">Q26+1</f>
        <v>19</v>
      </c>
      <c r="R27" s="221"/>
      <c r="S27" s="238"/>
      <c r="T27" s="396" t="n">
        <f aca="false">7+S27-P27</f>
        <v>7</v>
      </c>
      <c r="U27" s="397"/>
    </row>
    <row r="28" customFormat="false" ht="10.9" hidden="false" customHeight="true" outlineLevel="0" collapsed="false">
      <c r="A28" s="307" t="n">
        <f aca="false">A27+1</f>
        <v>20</v>
      </c>
      <c r="B28" s="221"/>
      <c r="C28" s="392" t="n">
        <f aca="false">январь!D29</f>
        <v>0</v>
      </c>
      <c r="D28" s="392" t="n">
        <f aca="false">февраль!D29</f>
        <v>0</v>
      </c>
      <c r="E28" s="392" t="n">
        <f aca="false">март!D29</f>
        <v>0</v>
      </c>
      <c r="F28" s="392" t="n">
        <f aca="false">апрель!D29</f>
        <v>0</v>
      </c>
      <c r="G28" s="392" t="n">
        <f aca="false">май!D29</f>
        <v>0</v>
      </c>
      <c r="H28" s="392" t="n">
        <f aca="false">июнь!D29</f>
        <v>0</v>
      </c>
      <c r="I28" s="392" t="n">
        <f aca="false">июль!D29</f>
        <v>0</v>
      </c>
      <c r="J28" s="392" t="n">
        <f aca="false">август!D29</f>
        <v>0</v>
      </c>
      <c r="K28" s="392" t="n">
        <f aca="false">сентябрь!D29</f>
        <v>0</v>
      </c>
      <c r="L28" s="315" t="n">
        <f aca="false">октябрь!D29</f>
        <v>0</v>
      </c>
      <c r="M28" s="314" t="n">
        <f aca="false">ноябрь!D32</f>
        <v>0</v>
      </c>
      <c r="N28" s="315" t="n">
        <f aca="false">декабрь!D29</f>
        <v>0</v>
      </c>
      <c r="O28" s="393" t="n">
        <f aca="false">C28+D28+E28+F28+G28+H28+I28+J28+K28+L28+M28+N28</f>
        <v>0</v>
      </c>
      <c r="P28" s="394" t="n">
        <f aca="false">O28/98*100</f>
        <v>0</v>
      </c>
      <c r="Q28" s="307" t="n">
        <f aca="false">Q27+1</f>
        <v>20</v>
      </c>
      <c r="R28" s="221"/>
      <c r="S28" s="238"/>
      <c r="T28" s="396" t="n">
        <f aca="false">7+S28-P28</f>
        <v>7</v>
      </c>
      <c r="U28" s="397"/>
    </row>
    <row r="29" customFormat="false" ht="13.8" hidden="false" customHeight="false" outlineLevel="0" collapsed="false">
      <c r="A29" s="307" t="n">
        <f aca="false">A28+1</f>
        <v>21</v>
      </c>
      <c r="B29" s="221"/>
      <c r="C29" s="392" t="n">
        <f aca="false">январь!D30</f>
        <v>0</v>
      </c>
      <c r="D29" s="392" t="n">
        <f aca="false">февраль!D30</f>
        <v>0</v>
      </c>
      <c r="E29" s="392" t="n">
        <f aca="false">март!D30</f>
        <v>0</v>
      </c>
      <c r="F29" s="392" t="n">
        <f aca="false">апрель!D30</f>
        <v>0</v>
      </c>
      <c r="G29" s="392" t="n">
        <f aca="false">май!D30</f>
        <v>0</v>
      </c>
      <c r="H29" s="392" t="n">
        <f aca="false">июнь!D30</f>
        <v>0</v>
      </c>
      <c r="I29" s="392" t="n">
        <f aca="false">июль!D30</f>
        <v>0</v>
      </c>
      <c r="J29" s="392" t="n">
        <f aca="false">август!D30</f>
        <v>0</v>
      </c>
      <c r="K29" s="392" t="n">
        <f aca="false">сентябрь!D30</f>
        <v>0</v>
      </c>
      <c r="L29" s="315" t="n">
        <f aca="false">октябрь!D30</f>
        <v>0</v>
      </c>
      <c r="M29" s="314" t="n">
        <f aca="false">ноябрь!D33</f>
        <v>0</v>
      </c>
      <c r="N29" s="315" t="n">
        <f aca="false">декабрь!D30</f>
        <v>0</v>
      </c>
      <c r="O29" s="393" t="n">
        <f aca="false">C29+D29+E29+F29+G29+H29+I29+J29+K29+L29+M29+N29</f>
        <v>0</v>
      </c>
      <c r="P29" s="394" t="n">
        <f aca="false">O29/98*100</f>
        <v>0</v>
      </c>
      <c r="Q29" s="307" t="n">
        <f aca="false">Q28+1</f>
        <v>21</v>
      </c>
      <c r="R29" s="221"/>
      <c r="S29" s="238"/>
      <c r="T29" s="396" t="n">
        <f aca="false">7+S29-P29</f>
        <v>7</v>
      </c>
      <c r="U29" s="397"/>
    </row>
    <row r="30" customFormat="false" ht="13.8" hidden="false" customHeight="false" outlineLevel="0" collapsed="false">
      <c r="A30" s="307" t="n">
        <f aca="false">A29+1</f>
        <v>22</v>
      </c>
      <c r="B30" s="221"/>
      <c r="C30" s="392" t="n">
        <f aca="false">январь!D31</f>
        <v>0</v>
      </c>
      <c r="D30" s="392" t="n">
        <f aca="false">февраль!D31</f>
        <v>0</v>
      </c>
      <c r="E30" s="392" t="n">
        <f aca="false">март!D31</f>
        <v>0</v>
      </c>
      <c r="F30" s="392" t="n">
        <f aca="false">апрель!D31</f>
        <v>0</v>
      </c>
      <c r="G30" s="392" t="n">
        <f aca="false">май!D31</f>
        <v>0</v>
      </c>
      <c r="H30" s="392" t="n">
        <f aca="false">июнь!D31</f>
        <v>0</v>
      </c>
      <c r="I30" s="392" t="n">
        <f aca="false">июль!D31</f>
        <v>0</v>
      </c>
      <c r="J30" s="392" t="n">
        <f aca="false">август!D31</f>
        <v>0</v>
      </c>
      <c r="K30" s="392" t="n">
        <f aca="false">сентябрь!D31</f>
        <v>0</v>
      </c>
      <c r="L30" s="315" t="n">
        <f aca="false">октябрь!D31</f>
        <v>0</v>
      </c>
      <c r="M30" s="314" t="n">
        <f aca="false">ноябрь!D34</f>
        <v>0</v>
      </c>
      <c r="N30" s="315" t="n">
        <f aca="false">декабрь!D31</f>
        <v>0</v>
      </c>
      <c r="O30" s="393" t="n">
        <f aca="false">C30+D30+E30+F30+G30+H30+I30+J30+K30+L30+M30+N30</f>
        <v>0</v>
      </c>
      <c r="P30" s="394" t="n">
        <f aca="false">O30/98*100</f>
        <v>0</v>
      </c>
      <c r="Q30" s="307" t="n">
        <f aca="false">Q29+1</f>
        <v>22</v>
      </c>
      <c r="R30" s="221"/>
      <c r="S30" s="238"/>
      <c r="T30" s="396" t="n">
        <f aca="false">7+S30-P30</f>
        <v>7</v>
      </c>
      <c r="U30" s="397"/>
    </row>
    <row r="31" customFormat="false" ht="13.8" hidden="false" customHeight="false" outlineLevel="0" collapsed="false">
      <c r="A31" s="307" t="n">
        <f aca="false">A30+1</f>
        <v>23</v>
      </c>
      <c r="B31" s="221"/>
      <c r="C31" s="392" t="n">
        <f aca="false">январь!D32</f>
        <v>0</v>
      </c>
      <c r="D31" s="392" t="n">
        <f aca="false">февраль!D32</f>
        <v>0</v>
      </c>
      <c r="E31" s="392" t="n">
        <f aca="false">март!D32</f>
        <v>0</v>
      </c>
      <c r="F31" s="392" t="n">
        <f aca="false">апрель!D32</f>
        <v>0</v>
      </c>
      <c r="G31" s="392" t="n">
        <f aca="false">май!D32</f>
        <v>0</v>
      </c>
      <c r="H31" s="392" t="n">
        <f aca="false">июнь!D32</f>
        <v>0</v>
      </c>
      <c r="I31" s="392" t="n">
        <f aca="false">июль!D32</f>
        <v>0</v>
      </c>
      <c r="J31" s="392" t="n">
        <f aca="false">август!D32</f>
        <v>0</v>
      </c>
      <c r="K31" s="392" t="n">
        <f aca="false">сентябрь!D32</f>
        <v>0</v>
      </c>
      <c r="L31" s="315" t="n">
        <f aca="false">октябрь!D32</f>
        <v>0</v>
      </c>
      <c r="M31" s="314" t="n">
        <f aca="false">ноябрь!D35</f>
        <v>0</v>
      </c>
      <c r="N31" s="315" t="n">
        <f aca="false">декабрь!D32</f>
        <v>0</v>
      </c>
      <c r="O31" s="393" t="n">
        <f aca="false">C31+D31+E31+F31+G31+H31+I31+J31+K31+L31+M31+N31</f>
        <v>0</v>
      </c>
      <c r="P31" s="394" t="n">
        <f aca="false">O31/98*100</f>
        <v>0</v>
      </c>
      <c r="Q31" s="307" t="n">
        <f aca="false">Q30+1</f>
        <v>23</v>
      </c>
      <c r="R31" s="221"/>
      <c r="S31" s="238"/>
      <c r="T31" s="396" t="n">
        <f aca="false">7+S31-P31</f>
        <v>7</v>
      </c>
      <c r="U31" s="397"/>
    </row>
    <row r="32" customFormat="false" ht="13.8" hidden="false" customHeight="false" outlineLevel="0" collapsed="false">
      <c r="A32" s="307" t="n">
        <f aca="false">A31+1</f>
        <v>24</v>
      </c>
      <c r="B32" s="221"/>
      <c r="C32" s="392" t="n">
        <f aca="false">январь!D33</f>
        <v>0</v>
      </c>
      <c r="D32" s="392" t="n">
        <f aca="false">февраль!D33</f>
        <v>0</v>
      </c>
      <c r="E32" s="392" t="n">
        <f aca="false">март!D33</f>
        <v>0</v>
      </c>
      <c r="F32" s="392" t="n">
        <f aca="false">апрель!D33</f>
        <v>0</v>
      </c>
      <c r="G32" s="392" t="n">
        <f aca="false">май!D33</f>
        <v>0</v>
      </c>
      <c r="H32" s="392" t="n">
        <f aca="false">июнь!D33</f>
        <v>0</v>
      </c>
      <c r="I32" s="392" t="n">
        <f aca="false">июль!D33</f>
        <v>0</v>
      </c>
      <c r="J32" s="392" t="n">
        <f aca="false">август!D33</f>
        <v>0</v>
      </c>
      <c r="K32" s="392" t="n">
        <f aca="false">сентябрь!D33</f>
        <v>0</v>
      </c>
      <c r="L32" s="315" t="n">
        <f aca="false">октябрь!D33</f>
        <v>0</v>
      </c>
      <c r="M32" s="314" t="n">
        <f aca="false">ноябрь!D36</f>
        <v>0</v>
      </c>
      <c r="N32" s="315" t="n">
        <f aca="false">декабрь!D33</f>
        <v>0</v>
      </c>
      <c r="O32" s="393" t="n">
        <f aca="false">C32+D32+E32+F32+G32+H32+I32+J32+K32+L32+M32+N32</f>
        <v>0</v>
      </c>
      <c r="P32" s="394" t="n">
        <f aca="false">O32/98*100</f>
        <v>0</v>
      </c>
      <c r="Q32" s="307" t="n">
        <f aca="false">Q31+1</f>
        <v>24</v>
      </c>
      <c r="R32" s="221"/>
      <c r="S32" s="238"/>
      <c r="T32" s="396" t="n">
        <f aca="false">7+S32-P32</f>
        <v>7</v>
      </c>
      <c r="U32" s="397"/>
    </row>
    <row r="33" customFormat="false" ht="10.5" hidden="false" customHeight="true" outlineLevel="0" collapsed="false">
      <c r="A33" s="307" t="n">
        <f aca="false">A32+1</f>
        <v>25</v>
      </c>
      <c r="B33" s="221"/>
      <c r="C33" s="392" t="n">
        <f aca="false">январь!D34</f>
        <v>0</v>
      </c>
      <c r="D33" s="392" t="n">
        <f aca="false">февраль!D34</f>
        <v>0</v>
      </c>
      <c r="E33" s="392" t="n">
        <f aca="false">март!D34</f>
        <v>0</v>
      </c>
      <c r="F33" s="392" t="n">
        <f aca="false">апрель!D34</f>
        <v>0</v>
      </c>
      <c r="G33" s="392" t="n">
        <f aca="false">май!D34</f>
        <v>0</v>
      </c>
      <c r="H33" s="392" t="n">
        <f aca="false">июнь!D34</f>
        <v>0</v>
      </c>
      <c r="I33" s="392" t="n">
        <f aca="false">июль!D34</f>
        <v>0</v>
      </c>
      <c r="J33" s="392" t="n">
        <f aca="false">август!D34</f>
        <v>0</v>
      </c>
      <c r="K33" s="392" t="n">
        <f aca="false">сентябрь!D34</f>
        <v>0</v>
      </c>
      <c r="L33" s="315" t="n">
        <f aca="false">октябрь!D34</f>
        <v>0</v>
      </c>
      <c r="M33" s="314" t="n">
        <f aca="false">ноябрь!D37</f>
        <v>0</v>
      </c>
      <c r="N33" s="315" t="n">
        <f aca="false">декабрь!D34</f>
        <v>0</v>
      </c>
      <c r="O33" s="393" t="n">
        <f aca="false">C33+D33+E33+F33+G33+H33+I33+J33+K33+L33+M33+N33</f>
        <v>0</v>
      </c>
      <c r="P33" s="394" t="n">
        <f aca="false">O33/98*100</f>
        <v>0</v>
      </c>
      <c r="Q33" s="307" t="n">
        <f aca="false">Q32+1</f>
        <v>25</v>
      </c>
      <c r="R33" s="399"/>
      <c r="S33" s="238"/>
      <c r="T33" s="396" t="n">
        <f aca="false">7+S33-P33</f>
        <v>7</v>
      </c>
      <c r="U33" s="397"/>
    </row>
    <row r="34" s="383" customFormat="true" ht="13.8" hidden="false" customHeight="false" outlineLevel="0" collapsed="false">
      <c r="A34" s="307" t="n">
        <f aca="false">A33+1</f>
        <v>26</v>
      </c>
      <c r="B34" s="221"/>
      <c r="C34" s="392" t="n">
        <f aca="false">январь!D35</f>
        <v>0</v>
      </c>
      <c r="D34" s="392" t="n">
        <f aca="false">февраль!D35</f>
        <v>0</v>
      </c>
      <c r="E34" s="392" t="n">
        <f aca="false">март!D35</f>
        <v>0</v>
      </c>
      <c r="F34" s="392" t="n">
        <f aca="false">апрель!D35</f>
        <v>0</v>
      </c>
      <c r="G34" s="392" t="n">
        <f aca="false">май!D35</f>
        <v>0</v>
      </c>
      <c r="H34" s="392" t="n">
        <f aca="false">июнь!D35</f>
        <v>0</v>
      </c>
      <c r="I34" s="392" t="n">
        <f aca="false">июль!D35</f>
        <v>0</v>
      </c>
      <c r="J34" s="392" t="n">
        <f aca="false">август!D35</f>
        <v>0</v>
      </c>
      <c r="K34" s="392" t="n">
        <f aca="false">сентябрь!D35</f>
        <v>0</v>
      </c>
      <c r="L34" s="315" t="n">
        <f aca="false">октябрь!D35</f>
        <v>0</v>
      </c>
      <c r="M34" s="314" t="n">
        <f aca="false">ноябрь!D38</f>
        <v>0</v>
      </c>
      <c r="N34" s="315" t="n">
        <f aca="false">декабрь!D35</f>
        <v>0</v>
      </c>
      <c r="O34" s="393" t="n">
        <f aca="false">C34+D34+E34+F34+G34+H34+I34+J34+K34+L34+M34+N34</f>
        <v>0</v>
      </c>
      <c r="P34" s="394" t="n">
        <f aca="false">O34/98*100</f>
        <v>0</v>
      </c>
      <c r="Q34" s="307" t="n">
        <f aca="false">Q33+1</f>
        <v>26</v>
      </c>
      <c r="S34" s="238"/>
      <c r="T34" s="396" t="n">
        <f aca="false">7+S34-P34</f>
        <v>7</v>
      </c>
      <c r="U34" s="401"/>
      <c r="V34" s="383" t="s">
        <v>112</v>
      </c>
    </row>
    <row r="35" customFormat="false" ht="13.8" hidden="false" customHeight="false" outlineLevel="0" collapsed="false">
      <c r="A35" s="307" t="n">
        <f aca="false">A34+1</f>
        <v>27</v>
      </c>
      <c r="B35" s="221"/>
      <c r="C35" s="392" t="n">
        <f aca="false">январь!D36</f>
        <v>0</v>
      </c>
      <c r="D35" s="392" t="n">
        <f aca="false">февраль!D36</f>
        <v>0</v>
      </c>
      <c r="E35" s="392" t="n">
        <f aca="false">март!D36</f>
        <v>0</v>
      </c>
      <c r="F35" s="392" t="n">
        <f aca="false">апрель!D36</f>
        <v>0</v>
      </c>
      <c r="G35" s="392" t="n">
        <f aca="false">май!D36</f>
        <v>0</v>
      </c>
      <c r="H35" s="392" t="n">
        <f aca="false">июнь!D36</f>
        <v>0</v>
      </c>
      <c r="I35" s="392" t="n">
        <f aca="false">июль!D36</f>
        <v>0</v>
      </c>
      <c r="J35" s="392" t="n">
        <f aca="false">август!D36</f>
        <v>0</v>
      </c>
      <c r="K35" s="392" t="n">
        <f aca="false">сентябрь!D36</f>
        <v>0</v>
      </c>
      <c r="L35" s="315" t="n">
        <f aca="false">октябрь!D36</f>
        <v>0</v>
      </c>
      <c r="M35" s="314" t="n">
        <f aca="false">ноябрь!D39</f>
        <v>0</v>
      </c>
      <c r="N35" s="315" t="n">
        <f aca="false">декабрь!D36</f>
        <v>0</v>
      </c>
      <c r="O35" s="393" t="n">
        <f aca="false">C35+D35+E35+F35+G35+H35+I35+J35+K35+L35+M35+N35</f>
        <v>0</v>
      </c>
      <c r="P35" s="394" t="n">
        <f aca="false">O35/98*100</f>
        <v>0</v>
      </c>
      <c r="Q35" s="307" t="n">
        <f aca="false">Q34+1</f>
        <v>27</v>
      </c>
      <c r="R35" s="221"/>
      <c r="S35" s="238"/>
      <c r="T35" s="396" t="n">
        <f aca="false">7+S35-P35</f>
        <v>7</v>
      </c>
      <c r="U35" s="397"/>
    </row>
    <row r="36" customFormat="false" ht="13.8" hidden="false" customHeight="false" outlineLevel="0" collapsed="false">
      <c r="A36" s="307" t="n">
        <f aca="false">A35+1</f>
        <v>28</v>
      </c>
      <c r="B36" s="221"/>
      <c r="C36" s="392" t="n">
        <f aca="false">январь!D37</f>
        <v>0</v>
      </c>
      <c r="D36" s="392" t="n">
        <f aca="false">февраль!D37</f>
        <v>0</v>
      </c>
      <c r="E36" s="392" t="n">
        <f aca="false">март!D37</f>
        <v>0</v>
      </c>
      <c r="F36" s="392" t="n">
        <f aca="false">апрель!D37</f>
        <v>0</v>
      </c>
      <c r="G36" s="392" t="n">
        <f aca="false">май!D37</f>
        <v>0</v>
      </c>
      <c r="H36" s="392" t="n">
        <f aca="false">июнь!D37</f>
        <v>0</v>
      </c>
      <c r="I36" s="392" t="n">
        <f aca="false">июль!D37</f>
        <v>0</v>
      </c>
      <c r="J36" s="392" t="n">
        <f aca="false">август!D37</f>
        <v>0</v>
      </c>
      <c r="K36" s="392" t="n">
        <f aca="false">сентябрь!D37</f>
        <v>0</v>
      </c>
      <c r="L36" s="315" t="n">
        <f aca="false">октябрь!D37</f>
        <v>0</v>
      </c>
      <c r="M36" s="314" t="n">
        <f aca="false">ноябрь!D40</f>
        <v>0</v>
      </c>
      <c r="N36" s="315" t="n">
        <f aca="false">декабрь!D37</f>
        <v>0</v>
      </c>
      <c r="O36" s="393" t="n">
        <f aca="false">C36+D36+E36+F36+G36+H36+I36+J36+K36+L36+M36+N36</f>
        <v>0</v>
      </c>
      <c r="P36" s="394" t="n">
        <f aca="false">O36/98*100</f>
        <v>0</v>
      </c>
      <c r="Q36" s="307" t="n">
        <f aca="false">Q35+1</f>
        <v>28</v>
      </c>
      <c r="R36" s="399"/>
      <c r="S36" s="238"/>
      <c r="T36" s="396" t="n">
        <f aca="false">7+S36-P36</f>
        <v>7</v>
      </c>
      <c r="U36" s="397"/>
    </row>
    <row r="37" customFormat="false" ht="13.8" hidden="false" customHeight="false" outlineLevel="0" collapsed="false">
      <c r="A37" s="307" t="n">
        <f aca="false">A36+1</f>
        <v>29</v>
      </c>
      <c r="B37" s="221"/>
      <c r="C37" s="392" t="n">
        <f aca="false">январь!D38</f>
        <v>0</v>
      </c>
      <c r="D37" s="392" t="n">
        <f aca="false">февраль!D38</f>
        <v>0</v>
      </c>
      <c r="E37" s="392" t="n">
        <f aca="false">март!D38</f>
        <v>0</v>
      </c>
      <c r="F37" s="392" t="n">
        <f aca="false">апрель!D38</f>
        <v>0</v>
      </c>
      <c r="G37" s="392" t="n">
        <f aca="false">май!D38</f>
        <v>0</v>
      </c>
      <c r="H37" s="392" t="n">
        <f aca="false">июнь!D38</f>
        <v>0</v>
      </c>
      <c r="I37" s="392" t="n">
        <f aca="false">июль!D38</f>
        <v>0</v>
      </c>
      <c r="J37" s="392" t="n">
        <f aca="false">август!D38</f>
        <v>0</v>
      </c>
      <c r="K37" s="392" t="n">
        <f aca="false">сентябрь!D38</f>
        <v>0</v>
      </c>
      <c r="L37" s="315" t="n">
        <f aca="false">октябрь!D38</f>
        <v>0</v>
      </c>
      <c r="M37" s="314" t="n">
        <f aca="false">ноябрь!D41</f>
        <v>0</v>
      </c>
      <c r="N37" s="315" t="n">
        <f aca="false">декабрь!D38</f>
        <v>0</v>
      </c>
      <c r="O37" s="393" t="n">
        <f aca="false">C37+D37+E37+F37+G37+H37+I37+J37+K37+L37+M37+N37</f>
        <v>0</v>
      </c>
      <c r="P37" s="394" t="n">
        <f aca="false">O37/98*100</f>
        <v>0</v>
      </c>
      <c r="Q37" s="307" t="n">
        <f aca="false">Q36+1</f>
        <v>29</v>
      </c>
      <c r="R37" s="221"/>
      <c r="S37" s="238"/>
      <c r="T37" s="396" t="n">
        <f aca="false">7+S37-P37</f>
        <v>7</v>
      </c>
      <c r="U37" s="397"/>
    </row>
    <row r="38" customFormat="false" ht="13.8" hidden="false" customHeight="false" outlineLevel="0" collapsed="false">
      <c r="A38" s="307" t="n">
        <f aca="false">A37+1</f>
        <v>30</v>
      </c>
      <c r="B38" s="221"/>
      <c r="C38" s="392" t="n">
        <f aca="false">январь!D39</f>
        <v>0</v>
      </c>
      <c r="D38" s="392" t="n">
        <f aca="false">февраль!D39</f>
        <v>0</v>
      </c>
      <c r="E38" s="392" t="n">
        <f aca="false">март!D39</f>
        <v>0</v>
      </c>
      <c r="F38" s="392" t="n">
        <f aca="false">апрель!D39</f>
        <v>0</v>
      </c>
      <c r="G38" s="392" t="n">
        <f aca="false">май!D39</f>
        <v>0</v>
      </c>
      <c r="H38" s="392" t="n">
        <f aca="false">июнь!D39</f>
        <v>0</v>
      </c>
      <c r="I38" s="392" t="n">
        <f aca="false">июль!D39</f>
        <v>0</v>
      </c>
      <c r="J38" s="392" t="n">
        <f aca="false">август!D39</f>
        <v>0</v>
      </c>
      <c r="K38" s="392" t="n">
        <f aca="false">сентябрь!D39</f>
        <v>0</v>
      </c>
      <c r="L38" s="315" t="n">
        <f aca="false">октябрь!D39</f>
        <v>0</v>
      </c>
      <c r="M38" s="314" t="n">
        <f aca="false">ноябрь!D42</f>
        <v>0</v>
      </c>
      <c r="N38" s="315" t="n">
        <f aca="false">декабрь!D39</f>
        <v>0</v>
      </c>
      <c r="O38" s="393" t="n">
        <f aca="false">C38+D38+E38+F38+G38+H38+I38+J38+K38+L38+M38+N38</f>
        <v>0</v>
      </c>
      <c r="P38" s="394" t="n">
        <f aca="false">O38/98*100</f>
        <v>0</v>
      </c>
      <c r="Q38" s="307" t="n">
        <f aca="false">Q37+1</f>
        <v>30</v>
      </c>
      <c r="R38" s="221"/>
      <c r="S38" s="238"/>
      <c r="T38" s="396" t="n">
        <f aca="false">7+S38-P38</f>
        <v>7</v>
      </c>
      <c r="U38" s="397"/>
    </row>
    <row r="39" customFormat="false" ht="13.8" hidden="false" customHeight="false" outlineLevel="0" collapsed="false">
      <c r="A39" s="307" t="n">
        <f aca="false">A38+1</f>
        <v>31</v>
      </c>
      <c r="B39" s="221"/>
      <c r="C39" s="392" t="n">
        <f aca="false">январь!D40</f>
        <v>0</v>
      </c>
      <c r="D39" s="392" t="n">
        <f aca="false">февраль!D40</f>
        <v>0</v>
      </c>
      <c r="E39" s="392" t="n">
        <f aca="false">март!D40</f>
        <v>0</v>
      </c>
      <c r="F39" s="392" t="n">
        <f aca="false">апрель!D40</f>
        <v>0</v>
      </c>
      <c r="G39" s="392" t="n">
        <f aca="false">май!D40</f>
        <v>0</v>
      </c>
      <c r="H39" s="392" t="n">
        <f aca="false">июнь!D40</f>
        <v>0</v>
      </c>
      <c r="I39" s="392" t="n">
        <f aca="false">июль!D40</f>
        <v>0</v>
      </c>
      <c r="J39" s="392" t="n">
        <f aca="false">август!D40</f>
        <v>0</v>
      </c>
      <c r="K39" s="392" t="n">
        <f aca="false">сентябрь!D40</f>
        <v>0</v>
      </c>
      <c r="L39" s="315" t="n">
        <f aca="false">октябрь!D40</f>
        <v>0</v>
      </c>
      <c r="M39" s="314" t="n">
        <f aca="false">ноябрь!D43</f>
        <v>0</v>
      </c>
      <c r="N39" s="315" t="n">
        <f aca="false">декабрь!D40</f>
        <v>0</v>
      </c>
      <c r="O39" s="393" t="n">
        <f aca="false">C39+D39+E39+F39+G39+H39+I39+J39+K39+L39+M39+N39</f>
        <v>0</v>
      </c>
      <c r="P39" s="394" t="n">
        <f aca="false">O39/98*100</f>
        <v>0</v>
      </c>
      <c r="Q39" s="307" t="n">
        <f aca="false">Q38+1</f>
        <v>31</v>
      </c>
      <c r="R39" s="221"/>
      <c r="S39" s="238"/>
      <c r="T39" s="396" t="n">
        <f aca="false">7+S39-P39</f>
        <v>7</v>
      </c>
      <c r="U39" s="397"/>
    </row>
    <row r="40" customFormat="false" ht="13.8" hidden="false" customHeight="false" outlineLevel="0" collapsed="false">
      <c r="A40" s="307" t="n">
        <f aca="false">A39+1</f>
        <v>32</v>
      </c>
      <c r="B40" s="221"/>
      <c r="C40" s="392" t="n">
        <f aca="false">январь!D41</f>
        <v>0</v>
      </c>
      <c r="D40" s="392" t="n">
        <f aca="false">февраль!D41</f>
        <v>0</v>
      </c>
      <c r="E40" s="392" t="n">
        <f aca="false">март!D41</f>
        <v>0</v>
      </c>
      <c r="F40" s="392" t="n">
        <f aca="false">апрель!D41</f>
        <v>0</v>
      </c>
      <c r="G40" s="392" t="n">
        <f aca="false">май!D41</f>
        <v>0</v>
      </c>
      <c r="H40" s="392" t="n">
        <f aca="false">июнь!D41</f>
        <v>0</v>
      </c>
      <c r="I40" s="392" t="n">
        <f aca="false">июль!D41</f>
        <v>0</v>
      </c>
      <c r="J40" s="392" t="n">
        <f aca="false">август!D41</f>
        <v>0</v>
      </c>
      <c r="K40" s="392" t="n">
        <f aca="false">сентябрь!D41</f>
        <v>0</v>
      </c>
      <c r="L40" s="315" t="n">
        <f aca="false">октябрь!D41</f>
        <v>0</v>
      </c>
      <c r="M40" s="314" t="n">
        <f aca="false">ноябрь!D44</f>
        <v>0</v>
      </c>
      <c r="N40" s="315" t="n">
        <f aca="false">декабрь!D41</f>
        <v>0</v>
      </c>
      <c r="O40" s="393" t="n">
        <f aca="false">C40+D40+E40+F40+G40+H40+I40+J40+K40+L40+M40+N40</f>
        <v>0</v>
      </c>
      <c r="P40" s="394" t="n">
        <f aca="false">O40/98*100</f>
        <v>0</v>
      </c>
      <c r="Q40" s="307" t="n">
        <f aca="false">Q39+1</f>
        <v>32</v>
      </c>
      <c r="R40" s="402"/>
      <c r="S40" s="238"/>
      <c r="T40" s="396" t="n">
        <f aca="false">7+S40-P40</f>
        <v>7</v>
      </c>
      <c r="U40" s="397"/>
    </row>
    <row r="41" customFormat="false" ht="13.8" hidden="false" customHeight="false" outlineLevel="0" collapsed="false">
      <c r="A41" s="307" t="n">
        <f aca="false">A40+1</f>
        <v>33</v>
      </c>
      <c r="B41" s="221"/>
      <c r="C41" s="392" t="n">
        <f aca="false">январь!D42</f>
        <v>0</v>
      </c>
      <c r="D41" s="392" t="n">
        <f aca="false">февраль!D42</f>
        <v>0</v>
      </c>
      <c r="E41" s="392" t="n">
        <f aca="false">март!D42</f>
        <v>0</v>
      </c>
      <c r="F41" s="392" t="n">
        <f aca="false">апрель!D42</f>
        <v>0</v>
      </c>
      <c r="G41" s="392" t="n">
        <f aca="false">май!D42</f>
        <v>0</v>
      </c>
      <c r="H41" s="392" t="n">
        <f aca="false">июнь!D42</f>
        <v>0</v>
      </c>
      <c r="I41" s="392" t="n">
        <f aca="false">июль!D42</f>
        <v>0</v>
      </c>
      <c r="J41" s="392" t="n">
        <f aca="false">август!D42</f>
        <v>0</v>
      </c>
      <c r="K41" s="392" t="n">
        <f aca="false">сентябрь!D42</f>
        <v>0</v>
      </c>
      <c r="L41" s="315" t="n">
        <f aca="false">октябрь!D42</f>
        <v>0</v>
      </c>
      <c r="M41" s="314" t="n">
        <f aca="false">ноябрь!D45</f>
        <v>0</v>
      </c>
      <c r="N41" s="315" t="n">
        <f aca="false">декабрь!D42</f>
        <v>0</v>
      </c>
      <c r="O41" s="393" t="n">
        <f aca="false">C41+D41+E41+F41+G41+H41+I41+J41+K41+L41+M41+N41</f>
        <v>0</v>
      </c>
      <c r="P41" s="394" t="n">
        <f aca="false">O41/98*100</f>
        <v>0</v>
      </c>
      <c r="Q41" s="307" t="n">
        <f aca="false">Q40+1</f>
        <v>33</v>
      </c>
      <c r="R41" s="221"/>
      <c r="S41" s="238"/>
      <c r="T41" s="396" t="n">
        <f aca="false">7+S41-P41</f>
        <v>7</v>
      </c>
      <c r="U41" s="397"/>
    </row>
    <row r="42" customFormat="false" ht="13.8" hidden="false" customHeight="false" outlineLevel="0" collapsed="false">
      <c r="A42" s="307" t="n">
        <f aca="false">A41+1</f>
        <v>34</v>
      </c>
      <c r="B42" s="221"/>
      <c r="C42" s="392" t="n">
        <f aca="false">январь!D43</f>
        <v>0</v>
      </c>
      <c r="D42" s="392" t="n">
        <f aca="false">февраль!D43</f>
        <v>0</v>
      </c>
      <c r="E42" s="392" t="n">
        <f aca="false">март!D43</f>
        <v>0</v>
      </c>
      <c r="F42" s="392" t="n">
        <f aca="false">апрель!D43</f>
        <v>0</v>
      </c>
      <c r="G42" s="392" t="n">
        <f aca="false">май!D43</f>
        <v>0</v>
      </c>
      <c r="H42" s="392" t="n">
        <f aca="false">июнь!D43</f>
        <v>0</v>
      </c>
      <c r="I42" s="392" t="n">
        <f aca="false">июль!D43</f>
        <v>0</v>
      </c>
      <c r="J42" s="392" t="n">
        <f aca="false">август!D43</f>
        <v>0</v>
      </c>
      <c r="K42" s="392" t="n">
        <f aca="false">сентябрь!D43</f>
        <v>0</v>
      </c>
      <c r="L42" s="315" t="n">
        <f aca="false">октябрь!D43</f>
        <v>0</v>
      </c>
      <c r="M42" s="314" t="n">
        <f aca="false">ноябрь!D46</f>
        <v>0</v>
      </c>
      <c r="N42" s="315" t="n">
        <f aca="false">декабрь!D43</f>
        <v>0</v>
      </c>
      <c r="O42" s="393" t="n">
        <f aca="false">C42+D42+E42+F42+G42+H42+I42+J42+K42+L42+M42+N42</f>
        <v>0</v>
      </c>
      <c r="P42" s="394" t="n">
        <f aca="false">O42/98*100</f>
        <v>0</v>
      </c>
      <c r="Q42" s="307" t="n">
        <f aca="false">Q41+1</f>
        <v>34</v>
      </c>
      <c r="R42" s="221"/>
      <c r="S42" s="238"/>
      <c r="T42" s="396" t="n">
        <f aca="false">7+S42-P42</f>
        <v>7</v>
      </c>
      <c r="U42" s="397"/>
    </row>
    <row r="43" customFormat="false" ht="13.8" hidden="false" customHeight="false" outlineLevel="0" collapsed="false">
      <c r="A43" s="307" t="n">
        <f aca="false">A42+1</f>
        <v>35</v>
      </c>
      <c r="B43" s="221"/>
      <c r="C43" s="392" t="n">
        <f aca="false">январь!D44</f>
        <v>0</v>
      </c>
      <c r="D43" s="392" t="n">
        <f aca="false">февраль!D44</f>
        <v>0</v>
      </c>
      <c r="E43" s="392" t="n">
        <f aca="false">март!D44</f>
        <v>0</v>
      </c>
      <c r="F43" s="392" t="n">
        <f aca="false">апрель!D44</f>
        <v>0</v>
      </c>
      <c r="G43" s="392" t="n">
        <f aca="false">май!D44</f>
        <v>0</v>
      </c>
      <c r="H43" s="392" t="n">
        <f aca="false">июнь!D44</f>
        <v>0</v>
      </c>
      <c r="I43" s="392" t="n">
        <f aca="false">июль!D44</f>
        <v>0</v>
      </c>
      <c r="J43" s="392" t="n">
        <f aca="false">август!D44</f>
        <v>0</v>
      </c>
      <c r="K43" s="392" t="n">
        <f aca="false">сентябрь!D44</f>
        <v>0</v>
      </c>
      <c r="L43" s="315" t="n">
        <f aca="false">октябрь!D44</f>
        <v>0</v>
      </c>
      <c r="M43" s="314" t="n">
        <f aca="false">ноябрь!D47</f>
        <v>0</v>
      </c>
      <c r="N43" s="315" t="n">
        <f aca="false">декабрь!D44</f>
        <v>0</v>
      </c>
      <c r="O43" s="393" t="n">
        <f aca="false">C43+D43+E43+F43+G43+H43+I43+J43+K43+L43+M43+N43</f>
        <v>0</v>
      </c>
      <c r="P43" s="394" t="n">
        <f aca="false">O43/98*100</f>
        <v>0</v>
      </c>
      <c r="Q43" s="307" t="n">
        <f aca="false">Q42+1</f>
        <v>35</v>
      </c>
      <c r="R43" s="221"/>
      <c r="S43" s="238"/>
      <c r="T43" s="396" t="n">
        <f aca="false">7+S43-P43</f>
        <v>7</v>
      </c>
      <c r="U43" s="397"/>
    </row>
    <row r="44" customFormat="false" ht="10.15" hidden="false" customHeight="true" outlineLevel="0" collapsed="false">
      <c r="A44" s="307" t="n">
        <f aca="false">A43+1</f>
        <v>36</v>
      </c>
      <c r="B44" s="221"/>
      <c r="C44" s="392" t="n">
        <f aca="false">январь!D45</f>
        <v>0</v>
      </c>
      <c r="D44" s="392" t="n">
        <f aca="false">февраль!D45</f>
        <v>0</v>
      </c>
      <c r="E44" s="392" t="n">
        <f aca="false">март!D45</f>
        <v>0</v>
      </c>
      <c r="F44" s="392" t="n">
        <f aca="false">апрель!D45</f>
        <v>0</v>
      </c>
      <c r="G44" s="392" t="n">
        <f aca="false">май!D45</f>
        <v>0</v>
      </c>
      <c r="H44" s="392" t="n">
        <f aca="false">июнь!D45</f>
        <v>0</v>
      </c>
      <c r="I44" s="392" t="n">
        <f aca="false">июль!D45</f>
        <v>0</v>
      </c>
      <c r="J44" s="392" t="n">
        <f aca="false">август!D45</f>
        <v>0</v>
      </c>
      <c r="K44" s="392" t="n">
        <f aca="false">сентябрь!D45</f>
        <v>0</v>
      </c>
      <c r="L44" s="315" t="n">
        <f aca="false">октябрь!D45</f>
        <v>0</v>
      </c>
      <c r="M44" s="314" t="n">
        <f aca="false">ноябрь!D48</f>
        <v>0</v>
      </c>
      <c r="N44" s="315" t="n">
        <f aca="false">декабрь!D45</f>
        <v>0</v>
      </c>
      <c r="O44" s="393" t="n">
        <f aca="false">C44+D44+E44+F44+G44+H44+I44+J44+K44+L44+M44+N44</f>
        <v>0</v>
      </c>
      <c r="P44" s="394" t="n">
        <f aca="false">O44/98*100</f>
        <v>0</v>
      </c>
      <c r="Q44" s="307" t="n">
        <f aca="false">Q43+1</f>
        <v>36</v>
      </c>
      <c r="R44" s="221"/>
      <c r="S44" s="238"/>
      <c r="T44" s="396" t="n">
        <f aca="false">7+S44-P44</f>
        <v>7</v>
      </c>
      <c r="U44" s="397"/>
    </row>
    <row r="45" customFormat="false" ht="13.8" hidden="false" customHeight="false" outlineLevel="0" collapsed="false">
      <c r="A45" s="307" t="n">
        <f aca="false">A44+1</f>
        <v>37</v>
      </c>
      <c r="B45" s="221"/>
      <c r="C45" s="392" t="n">
        <f aca="false">январь!D46</f>
        <v>0</v>
      </c>
      <c r="D45" s="392" t="n">
        <f aca="false">февраль!D46</f>
        <v>0</v>
      </c>
      <c r="E45" s="392" t="n">
        <f aca="false">март!D46</f>
        <v>0</v>
      </c>
      <c r="F45" s="392" t="n">
        <f aca="false">апрель!D46</f>
        <v>0</v>
      </c>
      <c r="G45" s="392" t="n">
        <f aca="false">май!D46</f>
        <v>0</v>
      </c>
      <c r="H45" s="392" t="n">
        <f aca="false">июнь!D46</f>
        <v>0</v>
      </c>
      <c r="I45" s="392" t="n">
        <f aca="false">июль!D46</f>
        <v>0</v>
      </c>
      <c r="J45" s="392" t="n">
        <f aca="false">август!D46</f>
        <v>0</v>
      </c>
      <c r="K45" s="392" t="n">
        <f aca="false">сентябрь!D46</f>
        <v>0</v>
      </c>
      <c r="L45" s="315" t="n">
        <f aca="false">октябрь!D46</f>
        <v>0</v>
      </c>
      <c r="M45" s="314" t="n">
        <f aca="false">ноябрь!D49</f>
        <v>0</v>
      </c>
      <c r="N45" s="315" t="n">
        <f aca="false">декабрь!D46</f>
        <v>0</v>
      </c>
      <c r="O45" s="393" t="n">
        <f aca="false">C45+D45+E45+F45+G45+H45+I45+J45+K45+L45+M45+N45</f>
        <v>0</v>
      </c>
      <c r="P45" s="394" t="n">
        <f aca="false">O45/98*100</f>
        <v>0</v>
      </c>
      <c r="Q45" s="307" t="n">
        <f aca="false">Q44+1</f>
        <v>37</v>
      </c>
      <c r="R45" s="221"/>
      <c r="S45" s="238"/>
      <c r="T45" s="396" t="n">
        <f aca="false">7+S45-P45</f>
        <v>7</v>
      </c>
      <c r="U45" s="397"/>
    </row>
    <row r="46" customFormat="false" ht="13.8" hidden="false" customHeight="false" outlineLevel="0" collapsed="false">
      <c r="A46" s="307" t="n">
        <f aca="false">A45+1</f>
        <v>38</v>
      </c>
      <c r="B46" s="221"/>
      <c r="C46" s="392" t="n">
        <f aca="false">январь!D47</f>
        <v>0</v>
      </c>
      <c r="D46" s="392" t="n">
        <f aca="false">февраль!D47</f>
        <v>0</v>
      </c>
      <c r="E46" s="392" t="n">
        <f aca="false">март!D47</f>
        <v>0</v>
      </c>
      <c r="F46" s="392" t="n">
        <f aca="false">апрель!D47</f>
        <v>0</v>
      </c>
      <c r="G46" s="392" t="n">
        <f aca="false">май!D47</f>
        <v>0</v>
      </c>
      <c r="H46" s="392" t="n">
        <f aca="false">июнь!D47</f>
        <v>0</v>
      </c>
      <c r="I46" s="392" t="n">
        <f aca="false">июль!D47</f>
        <v>0</v>
      </c>
      <c r="J46" s="392" t="n">
        <f aca="false">август!D47</f>
        <v>0</v>
      </c>
      <c r="K46" s="392" t="n">
        <f aca="false">сентябрь!D47</f>
        <v>0</v>
      </c>
      <c r="L46" s="315" t="n">
        <f aca="false">октябрь!D47</f>
        <v>0</v>
      </c>
      <c r="M46" s="314" t="n">
        <f aca="false">ноябрь!D50</f>
        <v>0</v>
      </c>
      <c r="N46" s="315" t="n">
        <f aca="false">декабрь!D47</f>
        <v>0</v>
      </c>
      <c r="O46" s="393" t="n">
        <f aca="false">C46+D46+E46+F46+G46+H46+I46+J46+K46+L46+M46+N46</f>
        <v>0</v>
      </c>
      <c r="P46" s="394" t="n">
        <f aca="false">O46/98*100</f>
        <v>0</v>
      </c>
      <c r="Q46" s="307" t="n">
        <f aca="false">Q45+1</f>
        <v>38</v>
      </c>
      <c r="R46" s="221"/>
      <c r="S46" s="238"/>
      <c r="T46" s="396" t="n">
        <f aca="false">7+S46-P46</f>
        <v>7</v>
      </c>
      <c r="U46" s="397"/>
    </row>
    <row r="47" customFormat="false" ht="13.8" hidden="false" customHeight="false" outlineLevel="0" collapsed="false">
      <c r="A47" s="307" t="n">
        <f aca="false">A46+1</f>
        <v>39</v>
      </c>
      <c r="B47" s="221"/>
      <c r="C47" s="392" t="n">
        <f aca="false">январь!D48</f>
        <v>0</v>
      </c>
      <c r="D47" s="392" t="n">
        <f aca="false">февраль!D48</f>
        <v>0</v>
      </c>
      <c r="E47" s="392" t="n">
        <f aca="false">март!D48</f>
        <v>0</v>
      </c>
      <c r="F47" s="392" t="n">
        <f aca="false">апрель!D48</f>
        <v>0</v>
      </c>
      <c r="G47" s="392" t="n">
        <f aca="false">май!D48</f>
        <v>0</v>
      </c>
      <c r="H47" s="392" t="n">
        <f aca="false">июнь!D48</f>
        <v>0</v>
      </c>
      <c r="I47" s="392" t="n">
        <f aca="false">июль!D48</f>
        <v>0</v>
      </c>
      <c r="J47" s="392" t="n">
        <f aca="false">август!D48</f>
        <v>0</v>
      </c>
      <c r="K47" s="392" t="n">
        <f aca="false">сентябрь!D48</f>
        <v>0</v>
      </c>
      <c r="L47" s="315" t="n">
        <f aca="false">октябрь!D48</f>
        <v>0</v>
      </c>
      <c r="M47" s="314" t="n">
        <f aca="false">ноябрь!D51</f>
        <v>0</v>
      </c>
      <c r="N47" s="315" t="n">
        <f aca="false">декабрь!D48</f>
        <v>0</v>
      </c>
      <c r="O47" s="393" t="n">
        <f aca="false">C47+D47+E47+F47+G47+H47+I47+J47+K47+L47+M47+N47</f>
        <v>0</v>
      </c>
      <c r="P47" s="394" t="n">
        <f aca="false">O47/98*100</f>
        <v>0</v>
      </c>
      <c r="Q47" s="307" t="n">
        <f aca="false">Q46+1</f>
        <v>39</v>
      </c>
      <c r="R47" s="221"/>
      <c r="S47" s="238"/>
      <c r="T47" s="396" t="n">
        <f aca="false">7+S47-P47</f>
        <v>7</v>
      </c>
      <c r="U47" s="397"/>
    </row>
    <row r="48" customFormat="false" ht="11.25" hidden="false" customHeight="true" outlineLevel="0" collapsed="false">
      <c r="A48" s="307" t="n">
        <f aca="false">A47+1</f>
        <v>40</v>
      </c>
      <c r="B48" s="221"/>
      <c r="C48" s="309" t="n">
        <f aca="false">январь!D49</f>
        <v>0</v>
      </c>
      <c r="D48" s="392" t="n">
        <f aca="false">февраль!D49</f>
        <v>0</v>
      </c>
      <c r="E48" s="392" t="n">
        <f aca="false">март!D49</f>
        <v>0</v>
      </c>
      <c r="F48" s="392" t="n">
        <f aca="false">апрель!D49</f>
        <v>0</v>
      </c>
      <c r="G48" s="392" t="n">
        <f aca="false">май!D49</f>
        <v>0</v>
      </c>
      <c r="H48" s="392" t="n">
        <f aca="false">июнь!D49</f>
        <v>0</v>
      </c>
      <c r="I48" s="392" t="n">
        <f aca="false">июль!D49</f>
        <v>0</v>
      </c>
      <c r="J48" s="392" t="n">
        <f aca="false">август!D49</f>
        <v>0</v>
      </c>
      <c r="K48" s="392" t="n">
        <f aca="false">сентябрь!D49</f>
        <v>0</v>
      </c>
      <c r="L48" s="315" t="n">
        <f aca="false">октябрь!D49</f>
        <v>0</v>
      </c>
      <c r="M48" s="314" t="n">
        <f aca="false">ноябрь!D52</f>
        <v>0</v>
      </c>
      <c r="N48" s="315" t="n">
        <f aca="false">декабрь!D49</f>
        <v>0</v>
      </c>
      <c r="O48" s="393" t="n">
        <f aca="false">C48+D48+E48+F48+G48+H48+I48+J48+K48+L48+M48+N48</f>
        <v>0</v>
      </c>
      <c r="P48" s="394" t="n">
        <f aca="false">O48/98*100+7</f>
        <v>7</v>
      </c>
      <c r="Q48" s="307" t="n">
        <f aca="false">Q47+1</f>
        <v>40</v>
      </c>
      <c r="R48" s="221"/>
      <c r="S48" s="238"/>
      <c r="T48" s="396" t="n">
        <f aca="false">7+S48-P48</f>
        <v>0</v>
      </c>
      <c r="U48" s="397"/>
      <c r="V48" s="383" t="s">
        <v>113</v>
      </c>
    </row>
    <row r="49" customFormat="false" ht="13.8" hidden="false" customHeight="false" outlineLevel="0" collapsed="false">
      <c r="A49" s="307" t="n">
        <f aca="false">A48+1</f>
        <v>41</v>
      </c>
      <c r="B49" s="221"/>
      <c r="C49" s="392" t="n">
        <f aca="false">январь!D50</f>
        <v>0</v>
      </c>
      <c r="D49" s="392" t="n">
        <f aca="false">февраль!D50</f>
        <v>0</v>
      </c>
      <c r="E49" s="392" t="n">
        <f aca="false">март!D50</f>
        <v>0</v>
      </c>
      <c r="F49" s="392" t="n">
        <f aca="false">апрель!D50</f>
        <v>0</v>
      </c>
      <c r="G49" s="392" t="n">
        <f aca="false">май!D50</f>
        <v>0</v>
      </c>
      <c r="H49" s="392" t="n">
        <f aca="false">июнь!D50</f>
        <v>0</v>
      </c>
      <c r="I49" s="392" t="n">
        <f aca="false">июль!D50</f>
        <v>0</v>
      </c>
      <c r="J49" s="392" t="n">
        <f aca="false">август!D50</f>
        <v>0</v>
      </c>
      <c r="K49" s="392" t="n">
        <f aca="false">сентябрь!D50</f>
        <v>0</v>
      </c>
      <c r="L49" s="315" t="n">
        <f aca="false">октябрь!D50</f>
        <v>0</v>
      </c>
      <c r="M49" s="314" t="n">
        <f aca="false">ноябрь!D53</f>
        <v>0</v>
      </c>
      <c r="N49" s="315" t="n">
        <f aca="false">декабрь!D50</f>
        <v>0</v>
      </c>
      <c r="O49" s="393" t="n">
        <f aca="false">C49+D49+E49+F49+G49+H49+I49+J49+K49+L49+M49+N49</f>
        <v>0</v>
      </c>
      <c r="P49" s="394" t="n">
        <f aca="false">O49/98*100</f>
        <v>0</v>
      </c>
      <c r="Q49" s="307" t="n">
        <f aca="false">Q48+1</f>
        <v>41</v>
      </c>
      <c r="R49" s="402"/>
      <c r="S49" s="238"/>
      <c r="T49" s="396" t="n">
        <f aca="false">7+S49-P49</f>
        <v>7</v>
      </c>
      <c r="U49" s="397"/>
    </row>
    <row r="50" customFormat="false" ht="13.8" hidden="false" customHeight="false" outlineLevel="0" collapsed="false">
      <c r="A50" s="307" t="n">
        <f aca="false">A49+1</f>
        <v>42</v>
      </c>
      <c r="B50" s="221"/>
      <c r="C50" s="392" t="n">
        <f aca="false">январь!D51</f>
        <v>0</v>
      </c>
      <c r="D50" s="392" t="n">
        <f aca="false">февраль!D51</f>
        <v>0</v>
      </c>
      <c r="E50" s="392" t="n">
        <f aca="false">март!D51</f>
        <v>0</v>
      </c>
      <c r="F50" s="392" t="n">
        <f aca="false">апрель!D51</f>
        <v>0</v>
      </c>
      <c r="G50" s="392" t="n">
        <f aca="false">май!D51</f>
        <v>0</v>
      </c>
      <c r="H50" s="392" t="n">
        <f aca="false">июнь!D51</f>
        <v>0</v>
      </c>
      <c r="I50" s="392" t="n">
        <f aca="false">июль!D51</f>
        <v>0</v>
      </c>
      <c r="J50" s="392" t="n">
        <f aca="false">август!D51</f>
        <v>0</v>
      </c>
      <c r="K50" s="392" t="n">
        <f aca="false">сентябрь!D51</f>
        <v>0</v>
      </c>
      <c r="L50" s="315" t="n">
        <f aca="false">октябрь!D51</f>
        <v>0</v>
      </c>
      <c r="M50" s="314" t="n">
        <f aca="false">ноябрь!D54</f>
        <v>0</v>
      </c>
      <c r="N50" s="315" t="n">
        <f aca="false">декабрь!D51</f>
        <v>0</v>
      </c>
      <c r="O50" s="393" t="n">
        <f aca="false">C50+D50+E50+F50+G50+H50+I50+J50+K50+L50+M50+N50</f>
        <v>0</v>
      </c>
      <c r="P50" s="394" t="n">
        <f aca="false">O50/98*100</f>
        <v>0</v>
      </c>
      <c r="Q50" s="307" t="n">
        <f aca="false">Q49+1</f>
        <v>42</v>
      </c>
      <c r="R50" s="221"/>
      <c r="S50" s="238"/>
      <c r="T50" s="396" t="n">
        <f aca="false">7+S50-P50</f>
        <v>7</v>
      </c>
      <c r="U50" s="397"/>
    </row>
    <row r="51" customFormat="false" ht="14.25" hidden="false" customHeight="true" outlineLevel="0" collapsed="false">
      <c r="A51" s="307" t="n">
        <f aca="false">A50+1</f>
        <v>43</v>
      </c>
      <c r="B51" s="221"/>
      <c r="C51" s="392" t="n">
        <f aca="false">январь!D52</f>
        <v>0</v>
      </c>
      <c r="D51" s="392" t="n">
        <f aca="false">февраль!D52</f>
        <v>0</v>
      </c>
      <c r="E51" s="392" t="n">
        <f aca="false">март!D52</f>
        <v>0</v>
      </c>
      <c r="F51" s="392" t="n">
        <f aca="false">апрель!D52</f>
        <v>0</v>
      </c>
      <c r="G51" s="392" t="n">
        <f aca="false">май!D52</f>
        <v>0</v>
      </c>
      <c r="H51" s="392" t="n">
        <f aca="false">июнь!D52</f>
        <v>0</v>
      </c>
      <c r="I51" s="392" t="n">
        <f aca="false">июль!D52</f>
        <v>0</v>
      </c>
      <c r="J51" s="392" t="n">
        <f aca="false">август!D52</f>
        <v>0</v>
      </c>
      <c r="K51" s="392" t="n">
        <f aca="false">сентябрь!D52</f>
        <v>0</v>
      </c>
      <c r="L51" s="315" t="n">
        <f aca="false">октябрь!D52</f>
        <v>0</v>
      </c>
      <c r="M51" s="314" t="n">
        <f aca="false">ноябрь!D55</f>
        <v>0</v>
      </c>
      <c r="N51" s="315" t="n">
        <f aca="false">декабрь!D52</f>
        <v>0</v>
      </c>
      <c r="O51" s="393" t="n">
        <f aca="false">C51+D51+E51+F51+G51+H51+I51+J51+K51+L51+M51+N51</f>
        <v>0</v>
      </c>
      <c r="P51" s="394" t="n">
        <f aca="false">O51/98*100</f>
        <v>0</v>
      </c>
      <c r="Q51" s="307" t="n">
        <f aca="false">Q50+1</f>
        <v>43</v>
      </c>
      <c r="R51" s="221"/>
      <c r="S51" s="238"/>
      <c r="T51" s="396" t="n">
        <f aca="false">7+S51-P51</f>
        <v>7</v>
      </c>
      <c r="U51" s="397"/>
    </row>
    <row r="52" customFormat="false" ht="13.8" hidden="false" customHeight="false" outlineLevel="0" collapsed="false">
      <c r="A52" s="307" t="n">
        <f aca="false">A51+1</f>
        <v>44</v>
      </c>
      <c r="B52" s="221"/>
      <c r="C52" s="392" t="n">
        <f aca="false">январь!D53</f>
        <v>0</v>
      </c>
      <c r="D52" s="392" t="n">
        <f aca="false">февраль!D53</f>
        <v>0</v>
      </c>
      <c r="E52" s="392" t="n">
        <f aca="false">март!D53</f>
        <v>0</v>
      </c>
      <c r="F52" s="392" t="n">
        <f aca="false">апрель!D53</f>
        <v>0</v>
      </c>
      <c r="G52" s="392" t="n">
        <f aca="false">май!D53</f>
        <v>0</v>
      </c>
      <c r="H52" s="392" t="n">
        <f aca="false">июнь!D53</f>
        <v>0</v>
      </c>
      <c r="I52" s="392" t="n">
        <f aca="false">июль!D53</f>
        <v>0</v>
      </c>
      <c r="J52" s="392" t="n">
        <f aca="false">август!D53</f>
        <v>0</v>
      </c>
      <c r="K52" s="392" t="n">
        <f aca="false">сентябрь!D53</f>
        <v>0</v>
      </c>
      <c r="L52" s="315" t="n">
        <f aca="false">октябрь!D53</f>
        <v>0</v>
      </c>
      <c r="M52" s="314" t="n">
        <f aca="false">ноябрь!D56</f>
        <v>0</v>
      </c>
      <c r="N52" s="315" t="n">
        <f aca="false">декабрь!D53</f>
        <v>0</v>
      </c>
      <c r="O52" s="393" t="n">
        <f aca="false">C52+D52+E52+F52+G52+H52+I52+J52+K52+L52+M52+N52</f>
        <v>0</v>
      </c>
      <c r="P52" s="394" t="n">
        <f aca="false">O52/98*100</f>
        <v>0</v>
      </c>
      <c r="Q52" s="307" t="n">
        <f aca="false">Q51+1</f>
        <v>44</v>
      </c>
      <c r="R52" s="403"/>
      <c r="S52" s="238"/>
      <c r="T52" s="396" t="n">
        <f aca="false">7+S52-P52</f>
        <v>7</v>
      </c>
      <c r="U52" s="397"/>
    </row>
    <row r="53" customFormat="false" ht="13.8" hidden="false" customHeight="false" outlineLevel="0" collapsed="false">
      <c r="A53" s="307" t="n">
        <f aca="false">A52+1</f>
        <v>45</v>
      </c>
      <c r="B53" s="221"/>
      <c r="C53" s="392" t="n">
        <f aca="false">январь!D54</f>
        <v>0</v>
      </c>
      <c r="D53" s="392" t="n">
        <f aca="false">февраль!D54</f>
        <v>0</v>
      </c>
      <c r="E53" s="392" t="n">
        <f aca="false">март!D54</f>
        <v>0</v>
      </c>
      <c r="F53" s="392" t="n">
        <f aca="false">апрель!D54</f>
        <v>0</v>
      </c>
      <c r="G53" s="392" t="n">
        <f aca="false">май!D54</f>
        <v>0</v>
      </c>
      <c r="H53" s="392" t="n">
        <f aca="false">июнь!D54</f>
        <v>0</v>
      </c>
      <c r="I53" s="392" t="n">
        <f aca="false">июль!D54</f>
        <v>0</v>
      </c>
      <c r="J53" s="392" t="n">
        <f aca="false">август!D54</f>
        <v>0</v>
      </c>
      <c r="K53" s="392" t="n">
        <f aca="false">сентябрь!D54</f>
        <v>0</v>
      </c>
      <c r="L53" s="315" t="n">
        <f aca="false">октябрь!D54</f>
        <v>0</v>
      </c>
      <c r="M53" s="314" t="n">
        <f aca="false">ноябрь!D57</f>
        <v>0</v>
      </c>
      <c r="N53" s="315" t="n">
        <f aca="false">декабрь!D54</f>
        <v>0</v>
      </c>
      <c r="O53" s="393" t="n">
        <f aca="false">C53+D53+E53+F53+G53+H53+I53+J53+K53+L53+M53+N53</f>
        <v>0</v>
      </c>
      <c r="P53" s="394" t="n">
        <f aca="false">O53/98*100</f>
        <v>0</v>
      </c>
      <c r="Q53" s="307" t="n">
        <f aca="false">Q52+1</f>
        <v>45</v>
      </c>
      <c r="R53" s="399"/>
      <c r="S53" s="238"/>
      <c r="T53" s="400" t="n">
        <f aca="false">7+S53-P53</f>
        <v>7</v>
      </c>
      <c r="U53" s="397"/>
    </row>
    <row r="54" customFormat="false" ht="10.5" hidden="false" customHeight="true" outlineLevel="0" collapsed="false">
      <c r="A54" s="307" t="n">
        <f aca="false">A53+1</f>
        <v>46</v>
      </c>
      <c r="B54" s="221"/>
      <c r="C54" s="392" t="n">
        <f aca="false">январь!D55</f>
        <v>0</v>
      </c>
      <c r="D54" s="392" t="n">
        <f aca="false">февраль!D55</f>
        <v>0</v>
      </c>
      <c r="E54" s="392" t="n">
        <f aca="false">март!D55</f>
        <v>0</v>
      </c>
      <c r="F54" s="392" t="n">
        <f aca="false">апрель!D55</f>
        <v>0</v>
      </c>
      <c r="G54" s="392" t="n">
        <f aca="false">май!D55</f>
        <v>0</v>
      </c>
      <c r="H54" s="392" t="n">
        <f aca="false">июнь!D55</f>
        <v>0</v>
      </c>
      <c r="I54" s="392" t="n">
        <f aca="false">июль!D55</f>
        <v>0</v>
      </c>
      <c r="J54" s="392" t="n">
        <f aca="false">август!D55</f>
        <v>0</v>
      </c>
      <c r="K54" s="392" t="n">
        <f aca="false">сентябрь!D55</f>
        <v>0</v>
      </c>
      <c r="L54" s="315" t="n">
        <f aca="false">октябрь!D55</f>
        <v>0</v>
      </c>
      <c r="M54" s="314" t="n">
        <f aca="false">ноябрь!D58</f>
        <v>0</v>
      </c>
      <c r="N54" s="315" t="n">
        <f aca="false">декабрь!D55</f>
        <v>0</v>
      </c>
      <c r="O54" s="393" t="n">
        <f aca="false">C54+D54+E54+F54+G54+H54+I54+J54+K54+L54+M54+N54</f>
        <v>0</v>
      </c>
      <c r="P54" s="394" t="n">
        <f aca="false">O54/98*100</f>
        <v>0</v>
      </c>
      <c r="Q54" s="307" t="n">
        <f aca="false">Q53+1</f>
        <v>46</v>
      </c>
      <c r="R54" s="221"/>
      <c r="S54" s="238"/>
      <c r="T54" s="396" t="n">
        <f aca="false">7+S54-P54</f>
        <v>7</v>
      </c>
      <c r="U54" s="397"/>
    </row>
    <row r="55" customFormat="false" ht="12.75" hidden="false" customHeight="true" outlineLevel="0" collapsed="false">
      <c r="A55" s="307" t="n">
        <f aca="false">A54+1</f>
        <v>47</v>
      </c>
      <c r="B55" s="221"/>
      <c r="C55" s="392" t="n">
        <f aca="false">январь!D56</f>
        <v>0</v>
      </c>
      <c r="D55" s="392" t="n">
        <f aca="false">февраль!D56</f>
        <v>0</v>
      </c>
      <c r="E55" s="392" t="n">
        <f aca="false">март!D56</f>
        <v>0</v>
      </c>
      <c r="F55" s="392" t="n">
        <f aca="false">апрель!D56</f>
        <v>0</v>
      </c>
      <c r="G55" s="392" t="n">
        <f aca="false">май!D56</f>
        <v>0</v>
      </c>
      <c r="H55" s="392" t="n">
        <f aca="false">июнь!D56</f>
        <v>0</v>
      </c>
      <c r="I55" s="392" t="n">
        <f aca="false">июль!D56</f>
        <v>0</v>
      </c>
      <c r="J55" s="392" t="n">
        <f aca="false">август!D56</f>
        <v>0</v>
      </c>
      <c r="K55" s="392" t="n">
        <f aca="false">сентябрь!D56</f>
        <v>0</v>
      </c>
      <c r="L55" s="315" t="n">
        <f aca="false">октябрь!D56</f>
        <v>0</v>
      </c>
      <c r="M55" s="314" t="n">
        <f aca="false">ноябрь!D59</f>
        <v>0</v>
      </c>
      <c r="N55" s="315" t="n">
        <f aca="false">декабрь!D56</f>
        <v>0</v>
      </c>
      <c r="O55" s="393" t="n">
        <f aca="false">C55+D55+E55+F55+G55+H55+I55+J55+K55+L55+M55+N55</f>
        <v>0</v>
      </c>
      <c r="P55" s="394" t="n">
        <f aca="false">O55/98*100</f>
        <v>0</v>
      </c>
      <c r="Q55" s="307" t="n">
        <f aca="false">Q54+1</f>
        <v>47</v>
      </c>
      <c r="R55" s="221"/>
      <c r="S55" s="238"/>
      <c r="T55" s="396" t="n">
        <f aca="false">7+S55-P55</f>
        <v>7</v>
      </c>
      <c r="U55" s="397"/>
    </row>
    <row r="56" customFormat="false" ht="13.8" hidden="false" customHeight="false" outlineLevel="0" collapsed="false">
      <c r="A56" s="307" t="n">
        <f aca="false">A55+1</f>
        <v>48</v>
      </c>
      <c r="B56" s="221"/>
      <c r="C56" s="392" t="n">
        <f aca="false">январь!D57</f>
        <v>0</v>
      </c>
      <c r="D56" s="392" t="n">
        <f aca="false">февраль!D57</f>
        <v>0</v>
      </c>
      <c r="E56" s="392" t="n">
        <f aca="false">март!D57</f>
        <v>0</v>
      </c>
      <c r="F56" s="392" t="n">
        <f aca="false">апрель!D57</f>
        <v>0</v>
      </c>
      <c r="G56" s="392" t="n">
        <f aca="false">май!D57</f>
        <v>0</v>
      </c>
      <c r="H56" s="392" t="n">
        <f aca="false">июнь!D57</f>
        <v>0</v>
      </c>
      <c r="I56" s="392" t="n">
        <f aca="false">июль!D57</f>
        <v>0</v>
      </c>
      <c r="J56" s="392" t="n">
        <f aca="false">август!D57</f>
        <v>0</v>
      </c>
      <c r="K56" s="392" t="n">
        <f aca="false">сентябрь!D57</f>
        <v>0</v>
      </c>
      <c r="L56" s="315" t="n">
        <f aca="false">октябрь!D57</f>
        <v>0</v>
      </c>
      <c r="M56" s="314" t="n">
        <f aca="false">ноябрь!D60</f>
        <v>0</v>
      </c>
      <c r="N56" s="315" t="n">
        <f aca="false">декабрь!D57</f>
        <v>0</v>
      </c>
      <c r="O56" s="393" t="n">
        <f aca="false">C56+D56+E56+F56+G56+H56+I56+J56+K56+L56+M56+N56</f>
        <v>0</v>
      </c>
      <c r="P56" s="394" t="n">
        <f aca="false">O56/98*100</f>
        <v>0</v>
      </c>
      <c r="Q56" s="307" t="n">
        <f aca="false">Q55+1</f>
        <v>48</v>
      </c>
      <c r="R56" s="221"/>
      <c r="S56" s="238"/>
      <c r="T56" s="396" t="n">
        <f aca="false">7+S56-P56</f>
        <v>7</v>
      </c>
      <c r="U56" s="397"/>
    </row>
    <row r="57" customFormat="false" ht="13.8" hidden="false" customHeight="false" outlineLevel="0" collapsed="false">
      <c r="A57" s="307" t="n">
        <f aca="false">A56+1</f>
        <v>49</v>
      </c>
      <c r="B57" s="221"/>
      <c r="C57" s="392" t="n">
        <f aca="false">январь!D58</f>
        <v>0</v>
      </c>
      <c r="D57" s="392" t="n">
        <f aca="false">февраль!D58</f>
        <v>0</v>
      </c>
      <c r="E57" s="392" t="n">
        <f aca="false">март!D58</f>
        <v>0</v>
      </c>
      <c r="F57" s="392" t="n">
        <f aca="false">апрель!D58</f>
        <v>0</v>
      </c>
      <c r="G57" s="392" t="n">
        <f aca="false">май!D58</f>
        <v>0</v>
      </c>
      <c r="H57" s="392" t="n">
        <f aca="false">июнь!D58</f>
        <v>0</v>
      </c>
      <c r="I57" s="392" t="n">
        <f aca="false">июль!D58</f>
        <v>0</v>
      </c>
      <c r="J57" s="392" t="n">
        <f aca="false">август!D58</f>
        <v>0</v>
      </c>
      <c r="K57" s="392" t="n">
        <f aca="false">сентябрь!D58</f>
        <v>0</v>
      </c>
      <c r="L57" s="315" t="n">
        <f aca="false">октябрь!D58</f>
        <v>0</v>
      </c>
      <c r="M57" s="314" t="n">
        <f aca="false">ноябрь!D61</f>
        <v>0</v>
      </c>
      <c r="N57" s="315" t="n">
        <f aca="false">декабрь!D58</f>
        <v>0</v>
      </c>
      <c r="O57" s="393" t="n">
        <f aca="false">C57+D57+E57+F57+G57+H57+I57+J57+K57+L57+M57+N57</f>
        <v>0</v>
      </c>
      <c r="P57" s="394" t="n">
        <f aca="false">O57/98*100</f>
        <v>0</v>
      </c>
      <c r="Q57" s="307" t="n">
        <f aca="false">Q56+1</f>
        <v>49</v>
      </c>
      <c r="R57" s="221"/>
      <c r="S57" s="238"/>
      <c r="T57" s="396" t="n">
        <f aca="false">7+S57-P57</f>
        <v>7</v>
      </c>
      <c r="U57" s="397"/>
    </row>
    <row r="58" customFormat="false" ht="13.8" hidden="false" customHeight="false" outlineLevel="0" collapsed="false">
      <c r="A58" s="307" t="n">
        <f aca="false">A57+1</f>
        <v>50</v>
      </c>
      <c r="B58" s="221"/>
      <c r="C58" s="392" t="n">
        <f aca="false">январь!D59</f>
        <v>0</v>
      </c>
      <c r="D58" s="392" t="n">
        <f aca="false">февраль!D59</f>
        <v>0</v>
      </c>
      <c r="E58" s="392" t="n">
        <f aca="false">март!D59</f>
        <v>0</v>
      </c>
      <c r="F58" s="392" t="n">
        <f aca="false">апрель!D59</f>
        <v>0</v>
      </c>
      <c r="G58" s="392" t="n">
        <f aca="false">май!D59</f>
        <v>0</v>
      </c>
      <c r="H58" s="392" t="n">
        <f aca="false">июнь!D59</f>
        <v>0</v>
      </c>
      <c r="I58" s="392" t="n">
        <f aca="false">июль!D59</f>
        <v>0</v>
      </c>
      <c r="J58" s="392" t="n">
        <f aca="false">август!D59</f>
        <v>0</v>
      </c>
      <c r="K58" s="392" t="n">
        <f aca="false">сентябрь!D59</f>
        <v>0</v>
      </c>
      <c r="L58" s="315" t="n">
        <f aca="false">октябрь!D59</f>
        <v>0</v>
      </c>
      <c r="M58" s="314" t="n">
        <f aca="false">ноябрь!D62</f>
        <v>0</v>
      </c>
      <c r="N58" s="315" t="n">
        <f aca="false">декабрь!D59</f>
        <v>0</v>
      </c>
      <c r="O58" s="393" t="n">
        <f aca="false">C58+D58+E58+F58+G58+H58+I58+J58+K58+L58+M58+N58</f>
        <v>0</v>
      </c>
      <c r="P58" s="394" t="n">
        <f aca="false">O58/98*100</f>
        <v>0</v>
      </c>
      <c r="Q58" s="307" t="n">
        <f aca="false">Q57+1</f>
        <v>50</v>
      </c>
      <c r="R58" s="402"/>
      <c r="S58" s="238"/>
      <c r="T58" s="396" t="n">
        <f aca="false">7+S58-P58</f>
        <v>7</v>
      </c>
      <c r="U58" s="397"/>
    </row>
    <row r="59" customFormat="false" ht="13.8" hidden="false" customHeight="false" outlineLevel="0" collapsed="false">
      <c r="A59" s="307" t="n">
        <f aca="false">A58+1</f>
        <v>51</v>
      </c>
      <c r="B59" s="221"/>
      <c r="C59" s="392" t="n">
        <f aca="false">январь!D60</f>
        <v>0</v>
      </c>
      <c r="D59" s="392" t="n">
        <f aca="false">февраль!D60</f>
        <v>0</v>
      </c>
      <c r="E59" s="392" t="n">
        <f aca="false">март!D60</f>
        <v>0</v>
      </c>
      <c r="F59" s="392" t="n">
        <f aca="false">апрель!D60</f>
        <v>0</v>
      </c>
      <c r="G59" s="392" t="n">
        <f aca="false">май!D60</f>
        <v>0</v>
      </c>
      <c r="H59" s="392" t="n">
        <f aca="false">июнь!D60</f>
        <v>0</v>
      </c>
      <c r="I59" s="392" t="n">
        <f aca="false">июль!D60</f>
        <v>0</v>
      </c>
      <c r="J59" s="392" t="n">
        <f aca="false">август!D60</f>
        <v>0</v>
      </c>
      <c r="K59" s="392" t="n">
        <f aca="false">сентябрь!D60</f>
        <v>0</v>
      </c>
      <c r="L59" s="315" t="n">
        <f aca="false">октябрь!D60</f>
        <v>0</v>
      </c>
      <c r="M59" s="314" t="n">
        <f aca="false">ноябрь!D63</f>
        <v>0</v>
      </c>
      <c r="N59" s="315" t="n">
        <f aca="false">декабрь!D60</f>
        <v>0</v>
      </c>
      <c r="O59" s="393" t="n">
        <f aca="false">C59+D59+E59+F59+G59+H59+I59+J59+K59+L59+M59+N59</f>
        <v>0</v>
      </c>
      <c r="P59" s="394" t="n">
        <f aca="false">O59/98*100</f>
        <v>0</v>
      </c>
      <c r="Q59" s="307" t="n">
        <f aca="false">Q58+1</f>
        <v>51</v>
      </c>
      <c r="R59" s="221"/>
      <c r="S59" s="238"/>
      <c r="T59" s="400" t="n">
        <f aca="false">7+S59-P59</f>
        <v>7</v>
      </c>
      <c r="U59" s="397"/>
    </row>
    <row r="60" customFormat="false" ht="13.8" hidden="false" customHeight="false" outlineLevel="0" collapsed="false">
      <c r="A60" s="307" t="n">
        <f aca="false">A59+1</f>
        <v>52</v>
      </c>
      <c r="B60" s="221"/>
      <c r="C60" s="392" t="n">
        <f aca="false">январь!D61</f>
        <v>0</v>
      </c>
      <c r="D60" s="392" t="n">
        <f aca="false">февраль!D61</f>
        <v>0</v>
      </c>
      <c r="E60" s="392" t="n">
        <f aca="false">март!D61</f>
        <v>0</v>
      </c>
      <c r="F60" s="392" t="n">
        <f aca="false">апрель!D61</f>
        <v>0</v>
      </c>
      <c r="G60" s="392" t="n">
        <f aca="false">май!D61</f>
        <v>0</v>
      </c>
      <c r="H60" s="392" t="n">
        <f aca="false">июнь!D61</f>
        <v>0</v>
      </c>
      <c r="I60" s="392" t="n">
        <f aca="false">июль!D61</f>
        <v>0</v>
      </c>
      <c r="J60" s="392" t="n">
        <f aca="false">август!D61</f>
        <v>0</v>
      </c>
      <c r="K60" s="392" t="n">
        <f aca="false">сентябрь!D61</f>
        <v>0</v>
      </c>
      <c r="L60" s="315" t="n">
        <f aca="false">октябрь!D61</f>
        <v>0</v>
      </c>
      <c r="M60" s="314" t="n">
        <f aca="false">ноябрь!D64</f>
        <v>0</v>
      </c>
      <c r="N60" s="315" t="n">
        <f aca="false">декабрь!D61</f>
        <v>0</v>
      </c>
      <c r="O60" s="393" t="n">
        <f aca="false">C60+D60+E60+F60+G60+H60+I60+J60+K60+L60+M60+N60</f>
        <v>0</v>
      </c>
      <c r="P60" s="394" t="n">
        <f aca="false">O60/98*100</f>
        <v>0</v>
      </c>
      <c r="Q60" s="307" t="n">
        <f aca="false">Q59+1</f>
        <v>52</v>
      </c>
      <c r="R60" s="221"/>
      <c r="S60" s="238"/>
      <c r="T60" s="396" t="n">
        <f aca="false">7+S60-P60</f>
        <v>7</v>
      </c>
      <c r="U60" s="397"/>
    </row>
    <row r="61" customFormat="false" ht="13.8" hidden="false" customHeight="false" outlineLevel="0" collapsed="false">
      <c r="A61" s="307" t="n">
        <f aca="false">A60+1</f>
        <v>53</v>
      </c>
      <c r="B61" s="221"/>
      <c r="C61" s="392" t="n">
        <f aca="false">январь!D62</f>
        <v>0</v>
      </c>
      <c r="D61" s="392" t="n">
        <f aca="false">февраль!D62</f>
        <v>0</v>
      </c>
      <c r="E61" s="392" t="n">
        <f aca="false">март!D62</f>
        <v>0</v>
      </c>
      <c r="F61" s="392" t="n">
        <f aca="false">апрель!D62</f>
        <v>0</v>
      </c>
      <c r="G61" s="392" t="n">
        <f aca="false">май!D62</f>
        <v>0</v>
      </c>
      <c r="H61" s="392" t="n">
        <f aca="false">июнь!D62</f>
        <v>0</v>
      </c>
      <c r="I61" s="392" t="n">
        <f aca="false">июль!D62</f>
        <v>0</v>
      </c>
      <c r="J61" s="392" t="n">
        <f aca="false">август!D62</f>
        <v>0</v>
      </c>
      <c r="K61" s="392" t="n">
        <f aca="false">сентябрь!D62</f>
        <v>0</v>
      </c>
      <c r="L61" s="315" t="n">
        <f aca="false">октябрь!D62</f>
        <v>0</v>
      </c>
      <c r="M61" s="314" t="n">
        <f aca="false">ноябрь!D65</f>
        <v>0</v>
      </c>
      <c r="N61" s="315" t="n">
        <f aca="false">декабрь!D62</f>
        <v>0</v>
      </c>
      <c r="O61" s="393" t="n">
        <f aca="false">C61+D61+E61+F61+G61+H61+I61+J61+K61+L61+M61+N61</f>
        <v>0</v>
      </c>
      <c r="P61" s="394" t="n">
        <f aca="false">O61/98*100</f>
        <v>0</v>
      </c>
      <c r="Q61" s="307" t="n">
        <f aca="false">Q60+1</f>
        <v>53</v>
      </c>
      <c r="R61" s="221"/>
      <c r="S61" s="238"/>
      <c r="T61" s="396" t="n">
        <f aca="false">7+S61-P61</f>
        <v>7</v>
      </c>
      <c r="U61" s="397"/>
    </row>
    <row r="62" customFormat="false" ht="13.8" hidden="false" customHeight="false" outlineLevel="0" collapsed="false">
      <c r="A62" s="307" t="n">
        <f aca="false">A61+1</f>
        <v>54</v>
      </c>
      <c r="B62" s="221"/>
      <c r="C62" s="392" t="n">
        <f aca="false">январь!D63</f>
        <v>0</v>
      </c>
      <c r="D62" s="392" t="n">
        <f aca="false">февраль!D63</f>
        <v>0</v>
      </c>
      <c r="E62" s="392" t="n">
        <f aca="false">март!D63</f>
        <v>0</v>
      </c>
      <c r="F62" s="392" t="n">
        <f aca="false">апрель!D63</f>
        <v>0</v>
      </c>
      <c r="G62" s="392" t="n">
        <f aca="false">май!D63</f>
        <v>0</v>
      </c>
      <c r="H62" s="392" t="n">
        <f aca="false">июнь!D63</f>
        <v>0</v>
      </c>
      <c r="I62" s="392" t="n">
        <f aca="false">июль!D63</f>
        <v>0</v>
      </c>
      <c r="J62" s="392" t="n">
        <f aca="false">август!D63</f>
        <v>0</v>
      </c>
      <c r="K62" s="392" t="n">
        <f aca="false">сентябрь!D63</f>
        <v>0</v>
      </c>
      <c r="L62" s="315" t="n">
        <f aca="false">октябрь!D63</f>
        <v>0</v>
      </c>
      <c r="M62" s="314" t="n">
        <f aca="false">ноябрь!D66</f>
        <v>0</v>
      </c>
      <c r="N62" s="315" t="n">
        <f aca="false">декабрь!D63</f>
        <v>0</v>
      </c>
      <c r="O62" s="393" t="n">
        <f aca="false">C62+D62+E62+F62+G62+H62+I62+J62+K62+L62+M62+N62</f>
        <v>0</v>
      </c>
      <c r="P62" s="394" t="n">
        <f aca="false">O62/98*100</f>
        <v>0</v>
      </c>
      <c r="Q62" s="307" t="n">
        <f aca="false">Q61+1</f>
        <v>54</v>
      </c>
      <c r="R62" s="402"/>
      <c r="S62" s="238"/>
      <c r="T62" s="396" t="n">
        <f aca="false">7+S62-P62</f>
        <v>7</v>
      </c>
      <c r="U62" s="397"/>
    </row>
    <row r="63" customFormat="false" ht="15" hidden="false" customHeight="true" outlineLevel="0" collapsed="false">
      <c r="A63" s="307" t="n">
        <f aca="false">A62+1</f>
        <v>55</v>
      </c>
      <c r="B63" s="154"/>
      <c r="C63" s="392" t="n">
        <f aca="false">январь!D64</f>
        <v>0</v>
      </c>
      <c r="D63" s="392" t="n">
        <f aca="false">февраль!D64</f>
        <v>0</v>
      </c>
      <c r="E63" s="392" t="n">
        <f aca="false">март!D64</f>
        <v>0</v>
      </c>
      <c r="F63" s="392" t="n">
        <f aca="false">апрель!D64</f>
        <v>0</v>
      </c>
      <c r="G63" s="392" t="n">
        <f aca="false">май!D64</f>
        <v>0</v>
      </c>
      <c r="H63" s="392" t="n">
        <f aca="false">июнь!D64</f>
        <v>0</v>
      </c>
      <c r="I63" s="392" t="n">
        <f aca="false">июль!D64</f>
        <v>0</v>
      </c>
      <c r="J63" s="392" t="n">
        <f aca="false">август!D64</f>
        <v>0</v>
      </c>
      <c r="K63" s="392" t="n">
        <f aca="false">сентябрь!D64</f>
        <v>0</v>
      </c>
      <c r="L63" s="315" t="n">
        <f aca="false">октябрь!D64</f>
        <v>0</v>
      </c>
      <c r="M63" s="314" t="n">
        <f aca="false">ноябрь!D67</f>
        <v>0</v>
      </c>
      <c r="N63" s="315" t="n">
        <f aca="false">декабрь!D64</f>
        <v>0</v>
      </c>
      <c r="O63" s="393" t="n">
        <f aca="false">C63+D63+E63+F63+G63+H63+I63+J63+K63+L63+M63+N63</f>
        <v>0</v>
      </c>
      <c r="P63" s="394" t="n">
        <f aca="false">O63/98*100</f>
        <v>0</v>
      </c>
      <c r="Q63" s="307" t="n">
        <f aca="false">Q62+1</f>
        <v>55</v>
      </c>
      <c r="R63" s="154"/>
      <c r="S63" s="238"/>
      <c r="T63" s="396" t="n">
        <f aca="false">7+S63-P63</f>
        <v>7</v>
      </c>
      <c r="U63" s="397"/>
    </row>
    <row r="64" customFormat="false" ht="13.8" hidden="false" customHeight="false" outlineLevel="0" collapsed="false">
      <c r="A64" s="307" t="n">
        <f aca="false">A63+1</f>
        <v>56</v>
      </c>
      <c r="B64" s="221"/>
      <c r="C64" s="392" t="n">
        <f aca="false">январь!D65</f>
        <v>0</v>
      </c>
      <c r="D64" s="392" t="n">
        <f aca="false">февраль!D65</f>
        <v>0</v>
      </c>
      <c r="E64" s="392" t="n">
        <f aca="false">март!D65</f>
        <v>0</v>
      </c>
      <c r="F64" s="392" t="n">
        <f aca="false">апрель!D65</f>
        <v>0</v>
      </c>
      <c r="G64" s="392" t="n">
        <f aca="false">май!D65</f>
        <v>0</v>
      </c>
      <c r="H64" s="392" t="n">
        <f aca="false">июнь!D65</f>
        <v>0</v>
      </c>
      <c r="I64" s="392" t="n">
        <f aca="false">июль!D65</f>
        <v>0</v>
      </c>
      <c r="J64" s="392" t="n">
        <f aca="false">август!D65</f>
        <v>0</v>
      </c>
      <c r="K64" s="392" t="n">
        <f aca="false">сентябрь!D65</f>
        <v>0</v>
      </c>
      <c r="L64" s="315" t="n">
        <f aca="false">октябрь!D65</f>
        <v>0</v>
      </c>
      <c r="M64" s="314" t="n">
        <f aca="false">ноябрь!D68</f>
        <v>0</v>
      </c>
      <c r="N64" s="315" t="n">
        <f aca="false">декабрь!D65</f>
        <v>0</v>
      </c>
      <c r="O64" s="393" t="n">
        <f aca="false">C64+D64+E64+F64+G64+H64+I64+J64+K64+L64+M64+N64</f>
        <v>0</v>
      </c>
      <c r="P64" s="394" t="n">
        <f aca="false">O64/98*100</f>
        <v>0</v>
      </c>
      <c r="Q64" s="307" t="n">
        <f aca="false">Q63+1</f>
        <v>56</v>
      </c>
      <c r="R64" s="221"/>
      <c r="S64" s="238"/>
      <c r="T64" s="396" t="n">
        <f aca="false">7+S64-P64</f>
        <v>7</v>
      </c>
      <c r="U64" s="397"/>
    </row>
    <row r="65" customFormat="false" ht="13.8" hidden="false" customHeight="false" outlineLevel="0" collapsed="false">
      <c r="A65" s="307" t="n">
        <f aca="false">A64+1</f>
        <v>57</v>
      </c>
      <c r="B65" s="221"/>
      <c r="C65" s="392" t="n">
        <f aca="false">январь!D66</f>
        <v>0</v>
      </c>
      <c r="D65" s="392" t="n">
        <f aca="false">февраль!D66</f>
        <v>0</v>
      </c>
      <c r="E65" s="392" t="n">
        <f aca="false">март!D66</f>
        <v>0</v>
      </c>
      <c r="F65" s="392" t="n">
        <f aca="false">апрель!D66</f>
        <v>0</v>
      </c>
      <c r="G65" s="392" t="n">
        <f aca="false">май!D66</f>
        <v>0</v>
      </c>
      <c r="H65" s="392" t="n">
        <f aca="false">июнь!D66</f>
        <v>0</v>
      </c>
      <c r="I65" s="392" t="n">
        <f aca="false">июль!D66</f>
        <v>0</v>
      </c>
      <c r="J65" s="392" t="n">
        <f aca="false">август!D66</f>
        <v>0</v>
      </c>
      <c r="K65" s="392" t="n">
        <f aca="false">сентябрь!D66</f>
        <v>0</v>
      </c>
      <c r="L65" s="315" t="n">
        <f aca="false">октябрь!D66</f>
        <v>0</v>
      </c>
      <c r="M65" s="314" t="n">
        <f aca="false">ноябрь!D69</f>
        <v>0</v>
      </c>
      <c r="N65" s="315" t="n">
        <f aca="false">декабрь!D66</f>
        <v>0</v>
      </c>
      <c r="O65" s="393" t="n">
        <f aca="false">C65+D65+E65+F65+G65+H65+I65+J65+K65+L65+M65+N65</f>
        <v>0</v>
      </c>
      <c r="P65" s="394" t="n">
        <f aca="false">O65/98*100</f>
        <v>0</v>
      </c>
      <c r="Q65" s="307" t="n">
        <f aca="false">Q64+1</f>
        <v>57</v>
      </c>
      <c r="R65" s="221"/>
      <c r="S65" s="238"/>
      <c r="T65" s="396" t="n">
        <f aca="false">7+S65-P65</f>
        <v>7</v>
      </c>
      <c r="U65" s="397"/>
    </row>
    <row r="66" customFormat="false" ht="13.8" hidden="false" customHeight="false" outlineLevel="0" collapsed="false">
      <c r="A66" s="307" t="n">
        <f aca="false">A65+1</f>
        <v>58</v>
      </c>
      <c r="B66" s="221"/>
      <c r="C66" s="392" t="n">
        <f aca="false">январь!D67</f>
        <v>0</v>
      </c>
      <c r="D66" s="392" t="n">
        <f aca="false">февраль!D67</f>
        <v>0</v>
      </c>
      <c r="E66" s="392" t="n">
        <f aca="false">март!D67</f>
        <v>0</v>
      </c>
      <c r="F66" s="392" t="n">
        <f aca="false">апрель!D67</f>
        <v>0</v>
      </c>
      <c r="G66" s="392" t="n">
        <f aca="false">май!D67</f>
        <v>0</v>
      </c>
      <c r="H66" s="392" t="n">
        <f aca="false">июнь!D67</f>
        <v>0</v>
      </c>
      <c r="I66" s="392" t="n">
        <f aca="false">июль!D67</f>
        <v>0</v>
      </c>
      <c r="J66" s="392" t="n">
        <f aca="false">август!D67</f>
        <v>0</v>
      </c>
      <c r="K66" s="392" t="n">
        <f aca="false">сентябрь!D67</f>
        <v>0</v>
      </c>
      <c r="L66" s="315" t="n">
        <f aca="false">октябрь!D67</f>
        <v>0</v>
      </c>
      <c r="M66" s="314" t="n">
        <f aca="false">ноябрь!D70</f>
        <v>0</v>
      </c>
      <c r="N66" s="315" t="n">
        <f aca="false">декабрь!D67</f>
        <v>0</v>
      </c>
      <c r="O66" s="393" t="n">
        <f aca="false">C66+D66+E66+F66+G66+H66+I66+J66+K66+L66+M66+N66</f>
        <v>0</v>
      </c>
      <c r="P66" s="394" t="n">
        <f aca="false">O66/98*100</f>
        <v>0</v>
      </c>
      <c r="Q66" s="307" t="n">
        <f aca="false">Q65+1</f>
        <v>58</v>
      </c>
      <c r="R66" s="221"/>
      <c r="S66" s="238"/>
      <c r="T66" s="396" t="n">
        <f aca="false">7+S66-P66</f>
        <v>7</v>
      </c>
      <c r="U66" s="397"/>
    </row>
    <row r="67" customFormat="false" ht="13.8" hidden="false" customHeight="false" outlineLevel="0" collapsed="false">
      <c r="A67" s="307" t="n">
        <f aca="false">A66+1</f>
        <v>59</v>
      </c>
      <c r="B67" s="221"/>
      <c r="C67" s="392" t="n">
        <f aca="false">январь!D68</f>
        <v>0</v>
      </c>
      <c r="D67" s="392" t="n">
        <f aca="false">февраль!D68</f>
        <v>0</v>
      </c>
      <c r="E67" s="392" t="n">
        <f aca="false">март!D68</f>
        <v>0</v>
      </c>
      <c r="F67" s="392" t="n">
        <f aca="false">апрель!D68</f>
        <v>0</v>
      </c>
      <c r="G67" s="392" t="n">
        <f aca="false">май!D68</f>
        <v>0</v>
      </c>
      <c r="H67" s="392" t="n">
        <f aca="false">июнь!D68</f>
        <v>0</v>
      </c>
      <c r="I67" s="392" t="n">
        <f aca="false">июль!D68</f>
        <v>0</v>
      </c>
      <c r="J67" s="392" t="n">
        <f aca="false">август!D68</f>
        <v>0</v>
      </c>
      <c r="K67" s="392" t="n">
        <f aca="false">сентябрь!D68</f>
        <v>0</v>
      </c>
      <c r="L67" s="315" t="n">
        <f aca="false">октябрь!D68</f>
        <v>0</v>
      </c>
      <c r="M67" s="314" t="n">
        <f aca="false">ноябрь!D71</f>
        <v>0</v>
      </c>
      <c r="N67" s="315" t="n">
        <f aca="false">декабрь!D68</f>
        <v>0</v>
      </c>
      <c r="O67" s="393" t="n">
        <f aca="false">C67+D67+E67+F67+G67+H67+I67+J67+K67+L67+M67+N67</f>
        <v>0</v>
      </c>
      <c r="P67" s="394" t="n">
        <f aca="false">O67/98*100</f>
        <v>0</v>
      </c>
      <c r="Q67" s="307" t="n">
        <f aca="false">Q66+1</f>
        <v>59</v>
      </c>
      <c r="R67" s="402"/>
      <c r="S67" s="238"/>
      <c r="T67" s="396" t="n">
        <f aca="false">7+S67-P67</f>
        <v>7</v>
      </c>
      <c r="U67" s="397"/>
      <c r="V67" s="383" t="s">
        <v>114</v>
      </c>
    </row>
    <row r="68" customFormat="false" ht="13.8" hidden="false" customHeight="false" outlineLevel="0" collapsed="false">
      <c r="A68" s="307" t="n">
        <f aca="false">A67+1</f>
        <v>60</v>
      </c>
      <c r="B68" s="221"/>
      <c r="C68" s="392" t="n">
        <f aca="false">январь!D69</f>
        <v>0</v>
      </c>
      <c r="D68" s="392" t="n">
        <f aca="false">февраль!D69</f>
        <v>0</v>
      </c>
      <c r="E68" s="392" t="n">
        <f aca="false">март!D69</f>
        <v>0</v>
      </c>
      <c r="F68" s="392" t="n">
        <f aca="false">апрель!D69</f>
        <v>0</v>
      </c>
      <c r="G68" s="392" t="n">
        <f aca="false">май!D69</f>
        <v>0</v>
      </c>
      <c r="H68" s="392" t="n">
        <f aca="false">июнь!D69</f>
        <v>0</v>
      </c>
      <c r="I68" s="392" t="n">
        <f aca="false">июль!D69</f>
        <v>0</v>
      </c>
      <c r="J68" s="392" t="n">
        <f aca="false">август!D69</f>
        <v>0</v>
      </c>
      <c r="K68" s="392" t="n">
        <f aca="false">сентябрь!D69</f>
        <v>0</v>
      </c>
      <c r="L68" s="315" t="n">
        <f aca="false">октябрь!D69</f>
        <v>0</v>
      </c>
      <c r="M68" s="314" t="n">
        <f aca="false">ноябрь!D72</f>
        <v>0</v>
      </c>
      <c r="N68" s="315" t="n">
        <f aca="false">декабрь!D69</f>
        <v>0</v>
      </c>
      <c r="O68" s="393" t="n">
        <f aca="false">C68+D68+E68+F68+G68+H68+I68+J68+K68+L68+M68+N68</f>
        <v>0</v>
      </c>
      <c r="P68" s="394" t="n">
        <f aca="false">O68/98*100</f>
        <v>0</v>
      </c>
      <c r="Q68" s="307" t="n">
        <f aca="false">Q67+1</f>
        <v>60</v>
      </c>
      <c r="R68" s="221"/>
      <c r="S68" s="238"/>
      <c r="T68" s="396" t="n">
        <f aca="false">7+S68-P68</f>
        <v>7</v>
      </c>
      <c r="U68" s="397"/>
    </row>
    <row r="69" customFormat="false" ht="13.8" hidden="false" customHeight="false" outlineLevel="0" collapsed="false">
      <c r="A69" s="307" t="n">
        <f aca="false">A68+1</f>
        <v>61</v>
      </c>
      <c r="B69" s="221"/>
      <c r="C69" s="392" t="n">
        <f aca="false">январь!D70</f>
        <v>0</v>
      </c>
      <c r="D69" s="392" t="n">
        <f aca="false">февраль!D70</f>
        <v>0</v>
      </c>
      <c r="E69" s="392" t="n">
        <f aca="false">март!D70</f>
        <v>0</v>
      </c>
      <c r="F69" s="392" t="n">
        <f aca="false">апрель!D70</f>
        <v>0</v>
      </c>
      <c r="G69" s="392" t="n">
        <f aca="false">май!D70</f>
        <v>0</v>
      </c>
      <c r="H69" s="392" t="n">
        <f aca="false">июнь!D70</f>
        <v>0</v>
      </c>
      <c r="I69" s="392" t="n">
        <f aca="false">июль!D70</f>
        <v>0</v>
      </c>
      <c r="J69" s="392" t="n">
        <f aca="false">август!D70</f>
        <v>0</v>
      </c>
      <c r="K69" s="392" t="n">
        <f aca="false">сентябрь!D70</f>
        <v>0</v>
      </c>
      <c r="L69" s="315" t="n">
        <f aca="false">октябрь!D70</f>
        <v>0</v>
      </c>
      <c r="M69" s="314" t="n">
        <f aca="false">ноябрь!D73</f>
        <v>0</v>
      </c>
      <c r="N69" s="315" t="n">
        <f aca="false">декабрь!D70</f>
        <v>0</v>
      </c>
      <c r="O69" s="393" t="n">
        <f aca="false">C69+D69+E69+F69+G69+H69+I69+J69+K69+L69+M69+N69</f>
        <v>0</v>
      </c>
      <c r="P69" s="394" t="n">
        <f aca="false">O69/98*100</f>
        <v>0</v>
      </c>
      <c r="Q69" s="307" t="n">
        <f aca="false">Q68+1</f>
        <v>61</v>
      </c>
      <c r="R69" s="221"/>
      <c r="S69" s="238"/>
      <c r="T69" s="396" t="n">
        <f aca="false">7+S69-P69</f>
        <v>7</v>
      </c>
      <c r="U69" s="397"/>
    </row>
    <row r="70" customFormat="false" ht="13.8" hidden="false" customHeight="false" outlineLevel="0" collapsed="false">
      <c r="A70" s="307" t="n">
        <f aca="false">A69+1</f>
        <v>62</v>
      </c>
      <c r="B70" s="221"/>
      <c r="C70" s="392" t="n">
        <f aca="false">январь!D71</f>
        <v>0</v>
      </c>
      <c r="D70" s="392" t="n">
        <f aca="false">февраль!D71</f>
        <v>0</v>
      </c>
      <c r="E70" s="392" t="n">
        <f aca="false">март!D71</f>
        <v>0</v>
      </c>
      <c r="F70" s="392" t="n">
        <f aca="false">апрель!D71</f>
        <v>0</v>
      </c>
      <c r="G70" s="392" t="n">
        <f aca="false">май!D71</f>
        <v>0</v>
      </c>
      <c r="H70" s="392" t="n">
        <f aca="false">июнь!D71</f>
        <v>0</v>
      </c>
      <c r="I70" s="392" t="n">
        <f aca="false">июль!D71</f>
        <v>0</v>
      </c>
      <c r="J70" s="392" t="n">
        <f aca="false">август!D71</f>
        <v>0</v>
      </c>
      <c r="K70" s="392" t="n">
        <f aca="false">сентябрь!D71</f>
        <v>0</v>
      </c>
      <c r="L70" s="315" t="n">
        <f aca="false">октябрь!D71</f>
        <v>0</v>
      </c>
      <c r="M70" s="314" t="n">
        <f aca="false">ноябрь!D74</f>
        <v>0</v>
      </c>
      <c r="N70" s="315" t="n">
        <f aca="false">декабрь!D71</f>
        <v>0</v>
      </c>
      <c r="O70" s="393" t="n">
        <f aca="false">C70+D70+E70+F70+G70+H70+I70+J70+K70+L70+M70+N70</f>
        <v>0</v>
      </c>
      <c r="P70" s="394" t="n">
        <f aca="false">O70/98*100</f>
        <v>0</v>
      </c>
      <c r="Q70" s="307" t="n">
        <f aca="false">Q69+1</f>
        <v>62</v>
      </c>
      <c r="R70" s="402"/>
      <c r="S70" s="238"/>
      <c r="T70" s="396" t="n">
        <f aca="false">7+S70-P70</f>
        <v>7</v>
      </c>
      <c r="U70" s="397"/>
    </row>
    <row r="71" customFormat="false" ht="13.8" hidden="false" customHeight="false" outlineLevel="0" collapsed="false">
      <c r="A71" s="307" t="n">
        <f aca="false">A70+1</f>
        <v>63</v>
      </c>
      <c r="B71" s="154"/>
      <c r="C71" s="392" t="n">
        <f aca="false">январь!D72</f>
        <v>0</v>
      </c>
      <c r="D71" s="392" t="n">
        <f aca="false">февраль!D72</f>
        <v>0</v>
      </c>
      <c r="E71" s="392" t="n">
        <f aca="false">март!D72</f>
        <v>0</v>
      </c>
      <c r="F71" s="392" t="n">
        <f aca="false">апрель!D72</f>
        <v>0</v>
      </c>
      <c r="G71" s="392" t="n">
        <f aca="false">май!D72</f>
        <v>0</v>
      </c>
      <c r="H71" s="392" t="n">
        <f aca="false">июнь!D72</f>
        <v>0</v>
      </c>
      <c r="I71" s="392" t="n">
        <f aca="false">июль!D72</f>
        <v>0</v>
      </c>
      <c r="J71" s="392" t="n">
        <f aca="false">август!D72</f>
        <v>0</v>
      </c>
      <c r="K71" s="392" t="n">
        <f aca="false">сентябрь!D72</f>
        <v>0</v>
      </c>
      <c r="L71" s="315" t="n">
        <f aca="false">октябрь!D72</f>
        <v>0</v>
      </c>
      <c r="M71" s="314" t="n">
        <f aca="false">ноябрь!D75</f>
        <v>0</v>
      </c>
      <c r="N71" s="315" t="n">
        <f aca="false">декабрь!D72</f>
        <v>0</v>
      </c>
      <c r="O71" s="393" t="n">
        <f aca="false">C71+D71+E71+F71+G71+H71+I71+J71+K71+L71+M71+N71</f>
        <v>0</v>
      </c>
      <c r="P71" s="394" t="n">
        <f aca="false">O71/98*100</f>
        <v>0</v>
      </c>
      <c r="Q71" s="307" t="n">
        <f aca="false">Q70+1</f>
        <v>63</v>
      </c>
      <c r="R71" s="154"/>
      <c r="S71" s="238"/>
      <c r="T71" s="396" t="n">
        <f aca="false">7+S71-P71</f>
        <v>7</v>
      </c>
      <c r="U71" s="397"/>
    </row>
    <row r="72" customFormat="false" ht="13.8" hidden="false" customHeight="false" outlineLevel="0" collapsed="false">
      <c r="A72" s="307" t="n">
        <f aca="false">A71+1</f>
        <v>64</v>
      </c>
      <c r="B72" s="221"/>
      <c r="C72" s="392" t="n">
        <f aca="false">январь!D73</f>
        <v>0</v>
      </c>
      <c r="D72" s="392" t="n">
        <f aca="false">февраль!D73</f>
        <v>0</v>
      </c>
      <c r="E72" s="392" t="n">
        <f aca="false">март!D73</f>
        <v>0</v>
      </c>
      <c r="F72" s="392" t="n">
        <f aca="false">апрель!D73</f>
        <v>0</v>
      </c>
      <c r="G72" s="392" t="n">
        <f aca="false">май!D73</f>
        <v>0</v>
      </c>
      <c r="H72" s="392" t="n">
        <f aca="false">июнь!D73</f>
        <v>0</v>
      </c>
      <c r="I72" s="392" t="n">
        <f aca="false">июль!D73</f>
        <v>0</v>
      </c>
      <c r="J72" s="392" t="n">
        <f aca="false">август!D73</f>
        <v>0</v>
      </c>
      <c r="K72" s="392" t="n">
        <f aca="false">сентябрь!D73</f>
        <v>0</v>
      </c>
      <c r="L72" s="315" t="n">
        <f aca="false">октябрь!D73</f>
        <v>0</v>
      </c>
      <c r="M72" s="314" t="n">
        <f aca="false">ноябрь!D76</f>
        <v>0</v>
      </c>
      <c r="N72" s="315" t="n">
        <f aca="false">декабрь!D73</f>
        <v>0</v>
      </c>
      <c r="O72" s="393" t="n">
        <f aca="false">C72+D72+E72+F72+G72+H72+I72+J72+K72+L72+M72+N72</f>
        <v>0</v>
      </c>
      <c r="P72" s="394" t="n">
        <f aca="false">O72/98*100</f>
        <v>0</v>
      </c>
      <c r="Q72" s="307" t="n">
        <f aca="false">Q71+1</f>
        <v>64</v>
      </c>
      <c r="R72" s="221"/>
      <c r="S72" s="238"/>
      <c r="T72" s="396" t="n">
        <f aca="false">7+S72-P72</f>
        <v>7</v>
      </c>
      <c r="U72" s="397"/>
    </row>
    <row r="73" customFormat="false" ht="13.8" hidden="false" customHeight="false" outlineLevel="0" collapsed="false">
      <c r="A73" s="307" t="n">
        <f aca="false">A72+1</f>
        <v>65</v>
      </c>
      <c r="B73" s="221"/>
      <c r="C73" s="392" t="n">
        <f aca="false">январь!D74</f>
        <v>0</v>
      </c>
      <c r="D73" s="392" t="n">
        <f aca="false">февраль!D74</f>
        <v>0</v>
      </c>
      <c r="E73" s="392" t="n">
        <f aca="false">март!D74</f>
        <v>0</v>
      </c>
      <c r="F73" s="392" t="n">
        <f aca="false">апрель!D74</f>
        <v>0</v>
      </c>
      <c r="G73" s="392" t="n">
        <f aca="false">май!D74</f>
        <v>0</v>
      </c>
      <c r="H73" s="392" t="n">
        <f aca="false">июнь!D74</f>
        <v>0</v>
      </c>
      <c r="I73" s="392" t="n">
        <f aca="false">июль!D74</f>
        <v>0</v>
      </c>
      <c r="J73" s="392" t="n">
        <f aca="false">август!D74</f>
        <v>0</v>
      </c>
      <c r="K73" s="392" t="n">
        <f aca="false">сентябрь!D74</f>
        <v>0</v>
      </c>
      <c r="L73" s="315" t="n">
        <f aca="false">октябрь!D74</f>
        <v>0</v>
      </c>
      <c r="M73" s="314" t="n">
        <f aca="false">ноябрь!D77</f>
        <v>0</v>
      </c>
      <c r="N73" s="315" t="n">
        <f aca="false">декабрь!D74</f>
        <v>0</v>
      </c>
      <c r="O73" s="393" t="n">
        <f aca="false">C73+D73+E73+F73+G73+H73+I73+J73+K73+L73+M73+N73</f>
        <v>0</v>
      </c>
      <c r="P73" s="394" t="n">
        <f aca="false">O73/98*100</f>
        <v>0</v>
      </c>
      <c r="Q73" s="307" t="n">
        <f aca="false">Q72+1</f>
        <v>65</v>
      </c>
      <c r="R73" s="221"/>
      <c r="S73" s="238"/>
      <c r="T73" s="396" t="n">
        <f aca="false">7+S73-P73</f>
        <v>7</v>
      </c>
      <c r="U73" s="397"/>
    </row>
    <row r="74" customFormat="false" ht="13.8" hidden="false" customHeight="false" outlineLevel="0" collapsed="false">
      <c r="A74" s="307" t="n">
        <f aca="false">A73+1</f>
        <v>66</v>
      </c>
      <c r="B74" s="221"/>
      <c r="C74" s="392" t="n">
        <f aca="false">январь!D75</f>
        <v>0</v>
      </c>
      <c r="D74" s="392" t="n">
        <f aca="false">февраль!D75</f>
        <v>0</v>
      </c>
      <c r="E74" s="392" t="n">
        <f aca="false">март!D75</f>
        <v>0</v>
      </c>
      <c r="F74" s="392" t="n">
        <f aca="false">апрель!D75</f>
        <v>0</v>
      </c>
      <c r="G74" s="392" t="n">
        <f aca="false">май!D75</f>
        <v>0</v>
      </c>
      <c r="H74" s="392" t="n">
        <f aca="false">июнь!D75</f>
        <v>0</v>
      </c>
      <c r="I74" s="392" t="n">
        <f aca="false">июль!D75</f>
        <v>0</v>
      </c>
      <c r="J74" s="392" t="n">
        <f aca="false">август!D75</f>
        <v>0</v>
      </c>
      <c r="K74" s="392" t="n">
        <f aca="false">сентябрь!D75</f>
        <v>0</v>
      </c>
      <c r="L74" s="315" t="n">
        <f aca="false">октябрь!D75</f>
        <v>0</v>
      </c>
      <c r="M74" s="314" t="n">
        <f aca="false">ноябрь!D78</f>
        <v>0</v>
      </c>
      <c r="N74" s="315" t="n">
        <f aca="false">декабрь!D75</f>
        <v>0</v>
      </c>
      <c r="O74" s="393" t="n">
        <f aca="false">C74+D74+E74+F74+G74+H74+I74+J74+K74+L74+M74+N74</f>
        <v>0</v>
      </c>
      <c r="P74" s="394" t="n">
        <f aca="false">O74/98*100</f>
        <v>0</v>
      </c>
      <c r="Q74" s="307" t="n">
        <f aca="false">Q73+1</f>
        <v>66</v>
      </c>
      <c r="R74" s="221"/>
      <c r="S74" s="238"/>
      <c r="T74" s="396" t="n">
        <f aca="false">7+S74-P74</f>
        <v>7</v>
      </c>
      <c r="U74" s="397"/>
    </row>
    <row r="75" customFormat="false" ht="13.8" hidden="false" customHeight="false" outlineLevel="0" collapsed="false">
      <c r="A75" s="307" t="n">
        <f aca="false">A74+1</f>
        <v>67</v>
      </c>
      <c r="B75" s="221"/>
      <c r="C75" s="392" t="n">
        <f aca="false">январь!D76</f>
        <v>0</v>
      </c>
      <c r="D75" s="392" t="n">
        <f aca="false">февраль!D76</f>
        <v>0</v>
      </c>
      <c r="E75" s="392" t="n">
        <f aca="false">март!D76</f>
        <v>0</v>
      </c>
      <c r="F75" s="392" t="n">
        <f aca="false">апрель!D76</f>
        <v>0</v>
      </c>
      <c r="G75" s="392" t="n">
        <f aca="false">май!D76</f>
        <v>0</v>
      </c>
      <c r="H75" s="392" t="n">
        <f aca="false">июнь!D76</f>
        <v>0</v>
      </c>
      <c r="I75" s="392" t="n">
        <f aca="false">июль!D76</f>
        <v>0</v>
      </c>
      <c r="J75" s="392" t="n">
        <f aca="false">август!D76</f>
        <v>0</v>
      </c>
      <c r="K75" s="392" t="n">
        <f aca="false">сентябрь!D76</f>
        <v>0</v>
      </c>
      <c r="L75" s="315" t="n">
        <f aca="false">октябрь!D76</f>
        <v>0</v>
      </c>
      <c r="M75" s="314" t="n">
        <f aca="false">ноябрь!D79</f>
        <v>0</v>
      </c>
      <c r="N75" s="315" t="n">
        <f aca="false">декабрь!D76</f>
        <v>0</v>
      </c>
      <c r="O75" s="393" t="n">
        <f aca="false">C75+D75+E75+F75+G75+H75+I75+J75+K75+L75+M75+N75</f>
        <v>0</v>
      </c>
      <c r="P75" s="394" t="n">
        <f aca="false">O75/98*100</f>
        <v>0</v>
      </c>
      <c r="Q75" s="307" t="n">
        <f aca="false">Q74+1</f>
        <v>67</v>
      </c>
      <c r="R75" s="221"/>
      <c r="S75" s="238"/>
      <c r="T75" s="396" t="n">
        <f aca="false">7+S75-P75</f>
        <v>7</v>
      </c>
      <c r="U75" s="397"/>
    </row>
    <row r="76" customFormat="false" ht="13.8" hidden="false" customHeight="false" outlineLevel="0" collapsed="false">
      <c r="A76" s="307" t="n">
        <f aca="false">A75+1</f>
        <v>68</v>
      </c>
      <c r="B76" s="221"/>
      <c r="C76" s="392" t="n">
        <f aca="false">январь!D77</f>
        <v>0</v>
      </c>
      <c r="D76" s="392" t="n">
        <f aca="false">февраль!D77</f>
        <v>0</v>
      </c>
      <c r="E76" s="392" t="n">
        <f aca="false">март!D77</f>
        <v>0</v>
      </c>
      <c r="F76" s="392" t="n">
        <f aca="false">апрель!D77</f>
        <v>0</v>
      </c>
      <c r="G76" s="392" t="n">
        <f aca="false">май!D77</f>
        <v>0</v>
      </c>
      <c r="H76" s="392" t="n">
        <f aca="false">июнь!D77</f>
        <v>0</v>
      </c>
      <c r="I76" s="392" t="n">
        <f aca="false">июль!D77</f>
        <v>0</v>
      </c>
      <c r="J76" s="392" t="n">
        <f aca="false">август!D77</f>
        <v>0</v>
      </c>
      <c r="K76" s="392" t="n">
        <f aca="false">сентябрь!D77</f>
        <v>0</v>
      </c>
      <c r="L76" s="315" t="n">
        <f aca="false">октябрь!D77</f>
        <v>0</v>
      </c>
      <c r="M76" s="314" t="n">
        <f aca="false">ноябрь!D80</f>
        <v>0</v>
      </c>
      <c r="N76" s="315" t="n">
        <f aca="false">декабрь!D77</f>
        <v>0</v>
      </c>
      <c r="O76" s="393" t="n">
        <f aca="false">C76+D76+E76+F76+G76+H76+I76+J76+K76+L76+M76+N76</f>
        <v>0</v>
      </c>
      <c r="P76" s="394" t="n">
        <f aca="false">O76/98*100</f>
        <v>0</v>
      </c>
      <c r="Q76" s="307" t="n">
        <f aca="false">Q75+1</f>
        <v>68</v>
      </c>
      <c r="R76" s="221"/>
      <c r="S76" s="238"/>
      <c r="T76" s="396" t="n">
        <f aca="false">7+S76-P76</f>
        <v>7</v>
      </c>
      <c r="U76" s="397"/>
    </row>
    <row r="77" customFormat="false" ht="13.8" hidden="false" customHeight="false" outlineLevel="0" collapsed="false">
      <c r="A77" s="307" t="n">
        <f aca="false">A76+1</f>
        <v>69</v>
      </c>
      <c r="B77" s="221"/>
      <c r="C77" s="392" t="n">
        <f aca="false">январь!D78</f>
        <v>0</v>
      </c>
      <c r="D77" s="392" t="n">
        <f aca="false">февраль!D78</f>
        <v>0</v>
      </c>
      <c r="E77" s="392" t="n">
        <f aca="false">март!D78</f>
        <v>0</v>
      </c>
      <c r="F77" s="392" t="n">
        <f aca="false">апрель!D78</f>
        <v>0</v>
      </c>
      <c r="G77" s="392" t="n">
        <f aca="false">май!D78</f>
        <v>0</v>
      </c>
      <c r="H77" s="392" t="n">
        <f aca="false">июнь!D78</f>
        <v>0</v>
      </c>
      <c r="I77" s="392" t="n">
        <f aca="false">июль!D78</f>
        <v>0</v>
      </c>
      <c r="J77" s="392" t="n">
        <f aca="false">август!D78</f>
        <v>0</v>
      </c>
      <c r="K77" s="392" t="n">
        <f aca="false">сентябрь!D78</f>
        <v>0</v>
      </c>
      <c r="L77" s="315" t="n">
        <f aca="false">октябрь!D78</f>
        <v>0</v>
      </c>
      <c r="M77" s="314" t="n">
        <f aca="false">ноябрь!D81</f>
        <v>0</v>
      </c>
      <c r="N77" s="315" t="n">
        <f aca="false">декабрь!D78</f>
        <v>0</v>
      </c>
      <c r="O77" s="393" t="n">
        <f aca="false">C77+D77+E77+F77+G77+H77+I77+J77+K77+L77+M77+N77</f>
        <v>0</v>
      </c>
      <c r="P77" s="394" t="n">
        <f aca="false">O77/98*100</f>
        <v>0</v>
      </c>
      <c r="Q77" s="307" t="n">
        <f aca="false">Q76+1</f>
        <v>69</v>
      </c>
      <c r="R77" s="221"/>
      <c r="S77" s="238"/>
      <c r="T77" s="396" t="n">
        <f aca="false">7+S77-P77</f>
        <v>7</v>
      </c>
      <c r="U77" s="397"/>
    </row>
    <row r="78" customFormat="false" ht="13.8" hidden="false" customHeight="false" outlineLevel="0" collapsed="false">
      <c r="A78" s="307" t="n">
        <f aca="false">A77+1</f>
        <v>70</v>
      </c>
      <c r="B78" s="221"/>
      <c r="C78" s="392" t="n">
        <f aca="false">январь!D79</f>
        <v>0</v>
      </c>
      <c r="D78" s="392" t="n">
        <f aca="false">февраль!D79</f>
        <v>0</v>
      </c>
      <c r="E78" s="392" t="n">
        <f aca="false">март!D79</f>
        <v>0</v>
      </c>
      <c r="F78" s="392" t="n">
        <f aca="false">апрель!D79</f>
        <v>0</v>
      </c>
      <c r="G78" s="392" t="n">
        <f aca="false">май!D79</f>
        <v>0</v>
      </c>
      <c r="H78" s="392" t="n">
        <f aca="false">июнь!D79</f>
        <v>0</v>
      </c>
      <c r="I78" s="392" t="n">
        <f aca="false">июль!D79</f>
        <v>0</v>
      </c>
      <c r="J78" s="392" t="n">
        <f aca="false">август!D79</f>
        <v>0</v>
      </c>
      <c r="K78" s="392" t="n">
        <f aca="false">сентябрь!D79</f>
        <v>0</v>
      </c>
      <c r="L78" s="315" t="n">
        <f aca="false">октябрь!D79</f>
        <v>0</v>
      </c>
      <c r="M78" s="314" t="n">
        <f aca="false">ноябрь!D82</f>
        <v>0</v>
      </c>
      <c r="N78" s="315" t="n">
        <f aca="false">декабрь!D79</f>
        <v>0</v>
      </c>
      <c r="O78" s="393" t="n">
        <f aca="false">C78+D78+E78+F78+G78+H78+I78+J78+K78+L78+M78+N78</f>
        <v>0</v>
      </c>
      <c r="P78" s="394" t="n">
        <f aca="false">O78/98*100</f>
        <v>0</v>
      </c>
      <c r="Q78" s="307" t="n">
        <f aca="false">Q77+1</f>
        <v>70</v>
      </c>
      <c r="R78" s="402"/>
      <c r="S78" s="238"/>
      <c r="T78" s="396" t="n">
        <f aca="false">7+S78-P78</f>
        <v>7</v>
      </c>
      <c r="U78" s="397"/>
    </row>
    <row r="79" customFormat="false" ht="13.8" hidden="false" customHeight="false" outlineLevel="0" collapsed="false">
      <c r="A79" s="307" t="n">
        <f aca="false">A78+1</f>
        <v>71</v>
      </c>
      <c r="B79" s="221"/>
      <c r="C79" s="392" t="n">
        <f aca="false">январь!D80</f>
        <v>0</v>
      </c>
      <c r="D79" s="392" t="n">
        <f aca="false">февраль!D80</f>
        <v>0</v>
      </c>
      <c r="E79" s="392" t="n">
        <f aca="false">март!D80</f>
        <v>0</v>
      </c>
      <c r="F79" s="392" t="n">
        <f aca="false">апрель!D80</f>
        <v>0</v>
      </c>
      <c r="G79" s="392" t="n">
        <f aca="false">май!D80</f>
        <v>0</v>
      </c>
      <c r="H79" s="392" t="n">
        <f aca="false">июнь!D80</f>
        <v>0</v>
      </c>
      <c r="I79" s="392" t="n">
        <f aca="false">июль!D80</f>
        <v>0</v>
      </c>
      <c r="J79" s="392" t="n">
        <f aca="false">август!D80</f>
        <v>0</v>
      </c>
      <c r="K79" s="392" t="n">
        <f aca="false">сентябрь!D80</f>
        <v>0</v>
      </c>
      <c r="L79" s="315" t="n">
        <f aca="false">октябрь!D80</f>
        <v>0</v>
      </c>
      <c r="M79" s="314" t="n">
        <f aca="false">ноябрь!D83</f>
        <v>0</v>
      </c>
      <c r="N79" s="315" t="n">
        <f aca="false">декабрь!D80</f>
        <v>0</v>
      </c>
      <c r="O79" s="393" t="n">
        <f aca="false">C79+D79+E79+F79+G79+H79+I79+J79+K79+L79+M79+N79</f>
        <v>0</v>
      </c>
      <c r="P79" s="394" t="n">
        <f aca="false">O79/98*100</f>
        <v>0</v>
      </c>
      <c r="Q79" s="307" t="n">
        <f aca="false">Q78+1</f>
        <v>71</v>
      </c>
      <c r="R79" s="402"/>
      <c r="S79" s="238"/>
      <c r="T79" s="400" t="n">
        <f aca="false">7+S79-P79</f>
        <v>7</v>
      </c>
      <c r="U79" s="397"/>
    </row>
    <row r="80" customFormat="false" ht="13.8" hidden="false" customHeight="false" outlineLevel="0" collapsed="false">
      <c r="A80" s="307" t="n">
        <f aca="false">A79+1</f>
        <v>72</v>
      </c>
      <c r="B80" s="404"/>
      <c r="C80" s="392" t="n">
        <f aca="false">январь!D81</f>
        <v>0</v>
      </c>
      <c r="D80" s="392" t="n">
        <f aca="false">февраль!D81</f>
        <v>0</v>
      </c>
      <c r="E80" s="392" t="n">
        <f aca="false">март!D81</f>
        <v>0</v>
      </c>
      <c r="F80" s="392" t="n">
        <f aca="false">апрель!D81</f>
        <v>0</v>
      </c>
      <c r="G80" s="392" t="n">
        <f aca="false">май!D81</f>
        <v>0</v>
      </c>
      <c r="H80" s="392" t="n">
        <f aca="false">июнь!D81</f>
        <v>0</v>
      </c>
      <c r="I80" s="392" t="n">
        <f aca="false">июль!D81</f>
        <v>0</v>
      </c>
      <c r="J80" s="392" t="n">
        <f aca="false">август!D81</f>
        <v>0</v>
      </c>
      <c r="K80" s="392" t="n">
        <f aca="false">сентябрь!D81</f>
        <v>0</v>
      </c>
      <c r="L80" s="315" t="n">
        <f aca="false">октябрь!D81</f>
        <v>0</v>
      </c>
      <c r="M80" s="314" t="n">
        <f aca="false">ноябрь!D84</f>
        <v>0</v>
      </c>
      <c r="N80" s="315" t="n">
        <f aca="false">декабрь!D81</f>
        <v>0</v>
      </c>
      <c r="O80" s="393" t="n">
        <f aca="false">C80+D80+E80+F80+G80+H80+I80+J80+K80+L80+M80+N80</f>
        <v>0</v>
      </c>
      <c r="P80" s="394" t="n">
        <f aca="false">O80/98*100</f>
        <v>0</v>
      </c>
      <c r="Q80" s="307" t="n">
        <f aca="false">Q79+1</f>
        <v>72</v>
      </c>
      <c r="R80" s="405"/>
      <c r="S80" s="348"/>
      <c r="T80" s="396"/>
      <c r="U80" s="397"/>
    </row>
    <row r="81" customFormat="false" ht="13.8" hidden="false" customHeight="false" outlineLevel="0" collapsed="false">
      <c r="A81" s="307" t="n">
        <f aca="false">A80+1</f>
        <v>73</v>
      </c>
      <c r="B81" s="221"/>
      <c r="C81" s="392" t="n">
        <f aca="false">январь!D82</f>
        <v>0</v>
      </c>
      <c r="D81" s="392" t="n">
        <f aca="false">февраль!D82</f>
        <v>0</v>
      </c>
      <c r="E81" s="392" t="n">
        <f aca="false">март!D82</f>
        <v>0</v>
      </c>
      <c r="F81" s="392" t="n">
        <f aca="false">апрель!D82</f>
        <v>0</v>
      </c>
      <c r="G81" s="392" t="n">
        <f aca="false">май!D82</f>
        <v>0</v>
      </c>
      <c r="H81" s="392" t="n">
        <f aca="false">июнь!D82</f>
        <v>0</v>
      </c>
      <c r="I81" s="392" t="n">
        <f aca="false">июль!D82</f>
        <v>0</v>
      </c>
      <c r="J81" s="392" t="n">
        <f aca="false">август!D82</f>
        <v>0</v>
      </c>
      <c r="K81" s="392" t="n">
        <f aca="false">сентябрь!D82</f>
        <v>0</v>
      </c>
      <c r="L81" s="315" t="n">
        <f aca="false">октябрь!D82</f>
        <v>0</v>
      </c>
      <c r="M81" s="314" t="n">
        <f aca="false">ноябрь!D85</f>
        <v>0</v>
      </c>
      <c r="N81" s="315" t="n">
        <f aca="false">декабрь!D82</f>
        <v>0</v>
      </c>
      <c r="O81" s="393" t="n">
        <f aca="false">C81+D81+E81+F81+G81+H81+I81+J81+K81+L81+M81+N81</f>
        <v>0</v>
      </c>
      <c r="P81" s="394" t="n">
        <f aca="false">O81/98*100</f>
        <v>0</v>
      </c>
      <c r="Q81" s="307" t="n">
        <f aca="false">Q80+1</f>
        <v>73</v>
      </c>
      <c r="R81" s="402"/>
      <c r="S81" s="238"/>
      <c r="T81" s="396" t="n">
        <f aca="false">7+S81-P81</f>
        <v>7</v>
      </c>
      <c r="U81" s="397"/>
    </row>
    <row r="82" customFormat="false" ht="13.8" hidden="false" customHeight="false" outlineLevel="0" collapsed="false">
      <c r="A82" s="307" t="n">
        <f aca="false">A81+1</f>
        <v>74</v>
      </c>
      <c r="B82" s="221"/>
      <c r="C82" s="392" t="n">
        <f aca="false">январь!D83</f>
        <v>0</v>
      </c>
      <c r="D82" s="392" t="n">
        <f aca="false">февраль!D83</f>
        <v>0</v>
      </c>
      <c r="E82" s="392" t="n">
        <f aca="false">март!D83</f>
        <v>0</v>
      </c>
      <c r="F82" s="392" t="n">
        <f aca="false">апрель!D83</f>
        <v>0</v>
      </c>
      <c r="G82" s="392" t="n">
        <f aca="false">май!D83</f>
        <v>0</v>
      </c>
      <c r="H82" s="392" t="n">
        <f aca="false">июнь!D83</f>
        <v>0</v>
      </c>
      <c r="I82" s="392" t="n">
        <f aca="false">июль!D83</f>
        <v>0</v>
      </c>
      <c r="J82" s="392" t="n">
        <f aca="false">август!D83</f>
        <v>0</v>
      </c>
      <c r="K82" s="392" t="n">
        <f aca="false">сентябрь!D83</f>
        <v>0</v>
      </c>
      <c r="L82" s="315" t="n">
        <f aca="false">октябрь!D83</f>
        <v>0</v>
      </c>
      <c r="M82" s="314" t="n">
        <f aca="false">ноябрь!D86</f>
        <v>0</v>
      </c>
      <c r="N82" s="315" t="n">
        <f aca="false">декабрь!D83</f>
        <v>0</v>
      </c>
      <c r="O82" s="393" t="n">
        <f aca="false">C82+D82+E82+F82+G82+H82+I82+J82+K82+L82+M82+N82</f>
        <v>0</v>
      </c>
      <c r="P82" s="394" t="n">
        <f aca="false">O82/98*100</f>
        <v>0</v>
      </c>
      <c r="Q82" s="307" t="n">
        <f aca="false">Q81+1</f>
        <v>74</v>
      </c>
      <c r="R82" s="221"/>
      <c r="S82" s="238"/>
      <c r="T82" s="396" t="n">
        <f aca="false">7+S82-P82</f>
        <v>7</v>
      </c>
      <c r="U82" s="397"/>
    </row>
    <row r="83" customFormat="false" ht="13.8" hidden="false" customHeight="false" outlineLevel="0" collapsed="false">
      <c r="A83" s="307" t="n">
        <f aca="false">A82+1</f>
        <v>75</v>
      </c>
      <c r="B83" s="221"/>
      <c r="C83" s="392" t="n">
        <f aca="false">январь!D84</f>
        <v>0</v>
      </c>
      <c r="D83" s="392" t="n">
        <f aca="false">февраль!D84</f>
        <v>0</v>
      </c>
      <c r="E83" s="392" t="n">
        <f aca="false">март!D84</f>
        <v>0</v>
      </c>
      <c r="F83" s="392" t="n">
        <f aca="false">апрель!D84</f>
        <v>0</v>
      </c>
      <c r="G83" s="392" t="n">
        <f aca="false">май!D84</f>
        <v>0</v>
      </c>
      <c r="H83" s="392" t="n">
        <f aca="false">июнь!D84</f>
        <v>0</v>
      </c>
      <c r="I83" s="392" t="n">
        <f aca="false">июль!D84</f>
        <v>0</v>
      </c>
      <c r="J83" s="392" t="n">
        <f aca="false">август!D84</f>
        <v>0</v>
      </c>
      <c r="K83" s="392" t="n">
        <f aca="false">сентябрь!D84</f>
        <v>0</v>
      </c>
      <c r="L83" s="315" t="n">
        <f aca="false">октябрь!D84</f>
        <v>0</v>
      </c>
      <c r="M83" s="314" t="n">
        <f aca="false">ноябрь!D87</f>
        <v>0</v>
      </c>
      <c r="N83" s="315" t="n">
        <f aca="false">декабрь!D84</f>
        <v>0</v>
      </c>
      <c r="O83" s="393" t="n">
        <f aca="false">C83+D83+E83+F83+G83+H83+I83+J83+K83+L83+M83+N83</f>
        <v>0</v>
      </c>
      <c r="P83" s="394" t="n">
        <f aca="false">O83/98*100</f>
        <v>0</v>
      </c>
      <c r="Q83" s="307" t="n">
        <f aca="false">Q82+1</f>
        <v>75</v>
      </c>
      <c r="R83" s="221"/>
      <c r="S83" s="238"/>
      <c r="T83" s="396" t="n">
        <f aca="false">7+S83-P83</f>
        <v>7</v>
      </c>
      <c r="U83" s="397"/>
    </row>
    <row r="84" customFormat="false" ht="13.8" hidden="false" customHeight="false" outlineLevel="0" collapsed="false">
      <c r="A84" s="307" t="n">
        <f aca="false">A83+1</f>
        <v>76</v>
      </c>
      <c r="B84" s="221"/>
      <c r="C84" s="392" t="n">
        <f aca="false">январь!D85</f>
        <v>0</v>
      </c>
      <c r="D84" s="392" t="n">
        <f aca="false">февраль!D85</f>
        <v>0</v>
      </c>
      <c r="E84" s="392" t="n">
        <f aca="false">март!D85</f>
        <v>0</v>
      </c>
      <c r="F84" s="392" t="n">
        <f aca="false">апрель!D85</f>
        <v>0</v>
      </c>
      <c r="G84" s="392" t="n">
        <f aca="false">май!D85</f>
        <v>0</v>
      </c>
      <c r="H84" s="392" t="n">
        <f aca="false">июнь!D85</f>
        <v>0</v>
      </c>
      <c r="I84" s="392" t="n">
        <f aca="false">июль!D85</f>
        <v>0</v>
      </c>
      <c r="J84" s="392" t="n">
        <f aca="false">август!D85</f>
        <v>0</v>
      </c>
      <c r="K84" s="392" t="n">
        <f aca="false">сентябрь!D85</f>
        <v>0</v>
      </c>
      <c r="L84" s="315" t="n">
        <f aca="false">октябрь!D85</f>
        <v>0</v>
      </c>
      <c r="M84" s="314" t="n">
        <f aca="false">ноябрь!D88</f>
        <v>0</v>
      </c>
      <c r="N84" s="315" t="n">
        <f aca="false">декабрь!D85</f>
        <v>0</v>
      </c>
      <c r="O84" s="393" t="n">
        <f aca="false">C84+D84+E84+F84+G84+H84+I84+J84+K84+L84+M84+N84</f>
        <v>0</v>
      </c>
      <c r="P84" s="394" t="n">
        <f aca="false">O84/98*100</f>
        <v>0</v>
      </c>
      <c r="Q84" s="307" t="n">
        <f aca="false">Q83+1</f>
        <v>76</v>
      </c>
      <c r="R84" s="221"/>
      <c r="S84" s="238"/>
      <c r="T84" s="396" t="n">
        <f aca="false">7+S84-P84</f>
        <v>7</v>
      </c>
      <c r="U84" s="397"/>
    </row>
    <row r="85" customFormat="false" ht="13.8" hidden="false" customHeight="false" outlineLevel="0" collapsed="false">
      <c r="A85" s="307" t="n">
        <f aca="false">A84+1</f>
        <v>77</v>
      </c>
      <c r="B85" s="221"/>
      <c r="C85" s="392" t="n">
        <f aca="false">январь!D86</f>
        <v>0</v>
      </c>
      <c r="D85" s="392" t="n">
        <f aca="false">февраль!D86</f>
        <v>0</v>
      </c>
      <c r="E85" s="392" t="n">
        <f aca="false">март!D86</f>
        <v>0</v>
      </c>
      <c r="F85" s="392" t="n">
        <f aca="false">апрель!D86</f>
        <v>0</v>
      </c>
      <c r="G85" s="392" t="n">
        <f aca="false">май!D86</f>
        <v>0</v>
      </c>
      <c r="H85" s="392" t="n">
        <f aca="false">июнь!D86</f>
        <v>0</v>
      </c>
      <c r="I85" s="392" t="n">
        <f aca="false">июль!D86</f>
        <v>0</v>
      </c>
      <c r="J85" s="392" t="n">
        <f aca="false">август!D86</f>
        <v>0</v>
      </c>
      <c r="K85" s="392" t="n">
        <f aca="false">сентябрь!D86</f>
        <v>0</v>
      </c>
      <c r="L85" s="315" t="n">
        <f aca="false">октябрь!D86</f>
        <v>0</v>
      </c>
      <c r="M85" s="314" t="n">
        <f aca="false">ноябрь!D89</f>
        <v>0</v>
      </c>
      <c r="N85" s="315" t="n">
        <f aca="false">декабрь!D86</f>
        <v>0</v>
      </c>
      <c r="O85" s="393" t="n">
        <f aca="false">C85+D85+E85+F85+G85+H85+I85+J85+K85+L85+M85+N85</f>
        <v>0</v>
      </c>
      <c r="P85" s="394" t="n">
        <f aca="false">O85/98*100</f>
        <v>0</v>
      </c>
      <c r="Q85" s="307" t="n">
        <f aca="false">Q84+1</f>
        <v>77</v>
      </c>
      <c r="R85" s="221"/>
      <c r="S85" s="238"/>
      <c r="T85" s="396" t="n">
        <f aca="false">7+S85-P85</f>
        <v>7</v>
      </c>
      <c r="U85" s="397"/>
    </row>
    <row r="86" customFormat="false" ht="13.8" hidden="false" customHeight="false" outlineLevel="0" collapsed="false">
      <c r="A86" s="307" t="n">
        <f aca="false">A85+1</f>
        <v>78</v>
      </c>
      <c r="B86" s="221"/>
      <c r="C86" s="392" t="n">
        <f aca="false">январь!D87</f>
        <v>0</v>
      </c>
      <c r="D86" s="392" t="n">
        <f aca="false">февраль!D87</f>
        <v>0</v>
      </c>
      <c r="E86" s="392" t="n">
        <f aca="false">март!D87</f>
        <v>0</v>
      </c>
      <c r="F86" s="392" t="n">
        <f aca="false">апрель!D87</f>
        <v>0</v>
      </c>
      <c r="G86" s="392" t="n">
        <f aca="false">май!D87</f>
        <v>0</v>
      </c>
      <c r="H86" s="392" t="n">
        <f aca="false">июнь!D87</f>
        <v>0</v>
      </c>
      <c r="I86" s="392" t="n">
        <f aca="false">июль!D87</f>
        <v>0</v>
      </c>
      <c r="J86" s="392" t="n">
        <f aca="false">август!D87</f>
        <v>0</v>
      </c>
      <c r="K86" s="392" t="n">
        <f aca="false">сентябрь!D87</f>
        <v>0</v>
      </c>
      <c r="L86" s="315" t="n">
        <f aca="false">октябрь!D87</f>
        <v>0</v>
      </c>
      <c r="M86" s="314" t="n">
        <f aca="false">ноябрь!D90</f>
        <v>0</v>
      </c>
      <c r="N86" s="315" t="n">
        <f aca="false">декабрь!D87</f>
        <v>0</v>
      </c>
      <c r="O86" s="393" t="n">
        <f aca="false">C86+D86+E86+F86+G86+H86+I86+J86+K86+L86+M86+N86</f>
        <v>0</v>
      </c>
      <c r="P86" s="394" t="n">
        <f aca="false">O86/98*100+3</f>
        <v>3</v>
      </c>
      <c r="Q86" s="307" t="n">
        <f aca="false">Q85+1</f>
        <v>78</v>
      </c>
      <c r="R86" s="221"/>
      <c r="S86" s="238"/>
      <c r="T86" s="396" t="n">
        <f aca="false">7+S86-P86</f>
        <v>4</v>
      </c>
      <c r="U86" s="397"/>
      <c r="V86" s="383" t="s">
        <v>115</v>
      </c>
    </row>
    <row r="87" customFormat="false" ht="9.75" hidden="false" customHeight="true" outlineLevel="0" collapsed="false">
      <c r="A87" s="307" t="n">
        <f aca="false">A86+1</f>
        <v>79</v>
      </c>
      <c r="B87" s="221"/>
      <c r="C87" s="392" t="n">
        <f aca="false">январь!D88</f>
        <v>0</v>
      </c>
      <c r="D87" s="392" t="n">
        <f aca="false">февраль!D88</f>
        <v>0</v>
      </c>
      <c r="E87" s="392" t="n">
        <f aca="false">март!D88</f>
        <v>0</v>
      </c>
      <c r="F87" s="392" t="n">
        <f aca="false">апрель!D88</f>
        <v>0</v>
      </c>
      <c r="G87" s="392" t="n">
        <f aca="false">май!D88</f>
        <v>0</v>
      </c>
      <c r="H87" s="392" t="n">
        <f aca="false">июнь!D88</f>
        <v>0</v>
      </c>
      <c r="I87" s="392" t="n">
        <f aca="false">июль!D88</f>
        <v>0</v>
      </c>
      <c r="J87" s="392" t="n">
        <f aca="false">август!D88</f>
        <v>0</v>
      </c>
      <c r="K87" s="392" t="n">
        <f aca="false">сентябрь!D88</f>
        <v>0</v>
      </c>
      <c r="L87" s="315" t="n">
        <f aca="false">октябрь!D88</f>
        <v>0</v>
      </c>
      <c r="M87" s="314" t="n">
        <f aca="false">ноябрь!D91</f>
        <v>0</v>
      </c>
      <c r="N87" s="315" t="n">
        <f aca="false">декабрь!D88</f>
        <v>0</v>
      </c>
      <c r="O87" s="393" t="n">
        <f aca="false">C87+D87+E87+F87+G87+H87+I87+J87+K87+L87+M87+N87</f>
        <v>0</v>
      </c>
      <c r="P87" s="394" t="n">
        <f aca="false">O87/98*100</f>
        <v>0</v>
      </c>
      <c r="Q87" s="307" t="n">
        <f aca="false">Q86+1</f>
        <v>79</v>
      </c>
      <c r="R87" s="402"/>
      <c r="S87" s="238"/>
      <c r="T87" s="396" t="n">
        <f aca="false">7+S87-P87</f>
        <v>7</v>
      </c>
      <c r="U87" s="397"/>
    </row>
    <row r="88" customFormat="false" ht="13.8" hidden="false" customHeight="false" outlineLevel="0" collapsed="false">
      <c r="A88" s="307" t="n">
        <f aca="false">A87+1</f>
        <v>80</v>
      </c>
      <c r="B88" s="221"/>
      <c r="C88" s="392" t="n">
        <f aca="false">январь!D89</f>
        <v>0</v>
      </c>
      <c r="D88" s="392" t="n">
        <f aca="false">февраль!D89</f>
        <v>0</v>
      </c>
      <c r="E88" s="392" t="n">
        <f aca="false">март!D89</f>
        <v>0</v>
      </c>
      <c r="F88" s="392" t="n">
        <f aca="false">апрель!D89</f>
        <v>0</v>
      </c>
      <c r="G88" s="392" t="n">
        <f aca="false">май!D89</f>
        <v>0</v>
      </c>
      <c r="H88" s="392" t="n">
        <f aca="false">июнь!D89</f>
        <v>0</v>
      </c>
      <c r="I88" s="392" t="n">
        <f aca="false">июль!D89</f>
        <v>0</v>
      </c>
      <c r="J88" s="392" t="n">
        <f aca="false">август!D89</f>
        <v>0</v>
      </c>
      <c r="K88" s="392" t="n">
        <f aca="false">сентябрь!D89</f>
        <v>0</v>
      </c>
      <c r="L88" s="315" t="n">
        <f aca="false">октябрь!D89</f>
        <v>0</v>
      </c>
      <c r="M88" s="314" t="n">
        <f aca="false">ноябрь!D92</f>
        <v>0</v>
      </c>
      <c r="N88" s="315" t="n">
        <f aca="false">декабрь!D89</f>
        <v>0</v>
      </c>
      <c r="O88" s="393" t="n">
        <f aca="false">C88+D88+E88+F88+G88+H88+I88+J88+K88+L88+M88+N88</f>
        <v>0</v>
      </c>
      <c r="P88" s="394" t="n">
        <f aca="false">O88/98*100+7</f>
        <v>7</v>
      </c>
      <c r="Q88" s="307" t="n">
        <f aca="false">Q87+1</f>
        <v>80</v>
      </c>
      <c r="R88" s="221"/>
      <c r="S88" s="238"/>
      <c r="T88" s="396" t="n">
        <f aca="false">7+S88-P88</f>
        <v>0</v>
      </c>
      <c r="U88" s="397"/>
      <c r="V88" s="383" t="s">
        <v>116</v>
      </c>
    </row>
    <row r="89" customFormat="false" ht="12.75" hidden="false" customHeight="true" outlineLevel="0" collapsed="false">
      <c r="A89" s="307" t="n">
        <f aca="false">A88+1</f>
        <v>81</v>
      </c>
      <c r="B89" s="221"/>
      <c r="C89" s="392" t="n">
        <f aca="false">январь!D90</f>
        <v>0</v>
      </c>
      <c r="D89" s="392" t="n">
        <f aca="false">февраль!D90</f>
        <v>0</v>
      </c>
      <c r="E89" s="392" t="n">
        <f aca="false">март!D90</f>
        <v>0</v>
      </c>
      <c r="F89" s="392" t="n">
        <f aca="false">апрель!D90</f>
        <v>0</v>
      </c>
      <c r="G89" s="392" t="n">
        <f aca="false">май!D90</f>
        <v>0</v>
      </c>
      <c r="H89" s="392" t="n">
        <f aca="false">июнь!D90</f>
        <v>0</v>
      </c>
      <c r="I89" s="392" t="n">
        <f aca="false">июль!D90</f>
        <v>0</v>
      </c>
      <c r="J89" s="392" t="n">
        <f aca="false">август!D90</f>
        <v>0</v>
      </c>
      <c r="K89" s="392" t="n">
        <f aca="false">сентябрь!D90</f>
        <v>0</v>
      </c>
      <c r="L89" s="315" t="n">
        <f aca="false">октябрь!D90</f>
        <v>0</v>
      </c>
      <c r="M89" s="314" t="n">
        <f aca="false">ноябрь!D93</f>
        <v>0</v>
      </c>
      <c r="N89" s="315" t="n">
        <f aca="false">декабрь!D90</f>
        <v>0</v>
      </c>
      <c r="O89" s="393" t="n">
        <f aca="false">C89+D89+E89+F89+G89+H89+I89+J89+K89+L89+M89+N89</f>
        <v>0</v>
      </c>
      <c r="P89" s="394" t="n">
        <f aca="false">O89/98*100</f>
        <v>0</v>
      </c>
      <c r="Q89" s="307" t="n">
        <f aca="false">Q88+1</f>
        <v>81</v>
      </c>
      <c r="R89" s="221"/>
      <c r="S89" s="238"/>
      <c r="T89" s="396" t="n">
        <f aca="false">7+S89-P89</f>
        <v>7</v>
      </c>
      <c r="U89" s="397"/>
    </row>
    <row r="90" customFormat="false" ht="13.8" hidden="false" customHeight="false" outlineLevel="0" collapsed="false">
      <c r="A90" s="307" t="n">
        <f aca="false">A89+1</f>
        <v>82</v>
      </c>
      <c r="B90" s="221"/>
      <c r="C90" s="392" t="n">
        <f aca="false">январь!D91</f>
        <v>0</v>
      </c>
      <c r="D90" s="392" t="n">
        <f aca="false">февраль!D91</f>
        <v>0</v>
      </c>
      <c r="E90" s="392" t="n">
        <f aca="false">март!D91</f>
        <v>0</v>
      </c>
      <c r="F90" s="392" t="n">
        <f aca="false">апрель!D91</f>
        <v>0</v>
      </c>
      <c r="G90" s="392" t="n">
        <f aca="false">май!D91</f>
        <v>0</v>
      </c>
      <c r="H90" s="392" t="n">
        <f aca="false">июнь!D91</f>
        <v>0</v>
      </c>
      <c r="I90" s="392" t="n">
        <f aca="false">июль!D91</f>
        <v>0</v>
      </c>
      <c r="J90" s="392" t="n">
        <f aca="false">август!D91</f>
        <v>0</v>
      </c>
      <c r="K90" s="392" t="n">
        <f aca="false">сентябрь!D91</f>
        <v>0</v>
      </c>
      <c r="L90" s="315" t="n">
        <f aca="false">октябрь!D91</f>
        <v>0</v>
      </c>
      <c r="M90" s="314" t="n">
        <f aca="false">ноябрь!D94</f>
        <v>0</v>
      </c>
      <c r="N90" s="315" t="n">
        <f aca="false">декабрь!D91</f>
        <v>0</v>
      </c>
      <c r="O90" s="393" t="n">
        <f aca="false">C90+D90+E90+F90+G90+H90+I90+J90+K90+L90+M90+N90</f>
        <v>0</v>
      </c>
      <c r="P90" s="394" t="n">
        <f aca="false">O90/98*100</f>
        <v>0</v>
      </c>
      <c r="Q90" s="307" t="n">
        <f aca="false">Q89+1</f>
        <v>82</v>
      </c>
      <c r="R90" s="221"/>
      <c r="S90" s="238"/>
      <c r="T90" s="396" t="n">
        <f aca="false">7+S90-P90</f>
        <v>7</v>
      </c>
      <c r="U90" s="397"/>
    </row>
    <row r="91" customFormat="false" ht="13.8" hidden="false" customHeight="false" outlineLevel="0" collapsed="false">
      <c r="A91" s="307" t="n">
        <f aca="false">A90+1</f>
        <v>83</v>
      </c>
      <c r="B91" s="221"/>
      <c r="C91" s="392" t="n">
        <f aca="false">январь!D92</f>
        <v>0</v>
      </c>
      <c r="D91" s="392" t="n">
        <f aca="false">февраль!D92</f>
        <v>0</v>
      </c>
      <c r="E91" s="392" t="n">
        <f aca="false">март!D92</f>
        <v>0</v>
      </c>
      <c r="F91" s="392" t="n">
        <f aca="false">апрель!D92</f>
        <v>0</v>
      </c>
      <c r="G91" s="392" t="n">
        <f aca="false">май!D92</f>
        <v>0</v>
      </c>
      <c r="H91" s="392" t="n">
        <f aca="false">июнь!D92</f>
        <v>0</v>
      </c>
      <c r="I91" s="392" t="n">
        <f aca="false">июль!D92</f>
        <v>0</v>
      </c>
      <c r="J91" s="392" t="n">
        <f aca="false">август!D92</f>
        <v>0</v>
      </c>
      <c r="K91" s="392" t="n">
        <f aca="false">сентябрь!D92</f>
        <v>0</v>
      </c>
      <c r="L91" s="315" t="n">
        <f aca="false">октябрь!D92</f>
        <v>0</v>
      </c>
      <c r="M91" s="314" t="n">
        <f aca="false">ноябрь!D95</f>
        <v>0</v>
      </c>
      <c r="N91" s="315" t="n">
        <f aca="false">декабрь!D92</f>
        <v>0</v>
      </c>
      <c r="O91" s="393" t="n">
        <f aca="false">C91+D91+E91+F91+G91+H91+I91+J91+K91+L91+M91+N91</f>
        <v>0</v>
      </c>
      <c r="P91" s="394" t="n">
        <f aca="false">O91/98*100</f>
        <v>0</v>
      </c>
      <c r="Q91" s="307" t="n">
        <f aca="false">Q90+1</f>
        <v>83</v>
      </c>
      <c r="R91" s="221"/>
      <c r="S91" s="238"/>
      <c r="T91" s="396" t="n">
        <f aca="false">7+S91-P91</f>
        <v>7</v>
      </c>
      <c r="U91" s="397"/>
    </row>
    <row r="92" customFormat="false" ht="13.8" hidden="false" customHeight="false" outlineLevel="0" collapsed="false">
      <c r="A92" s="307" t="n">
        <f aca="false">A91+1</f>
        <v>84</v>
      </c>
      <c r="B92" s="221"/>
      <c r="C92" s="392" t="n">
        <f aca="false">январь!D93</f>
        <v>0</v>
      </c>
      <c r="D92" s="392" t="n">
        <f aca="false">февраль!D93</f>
        <v>0</v>
      </c>
      <c r="E92" s="392" t="n">
        <f aca="false">март!D93</f>
        <v>0</v>
      </c>
      <c r="F92" s="392" t="n">
        <f aca="false">апрель!D93</f>
        <v>0</v>
      </c>
      <c r="G92" s="392" t="n">
        <f aca="false">май!D93</f>
        <v>0</v>
      </c>
      <c r="H92" s="392" t="n">
        <f aca="false">июнь!D93</f>
        <v>0</v>
      </c>
      <c r="I92" s="392" t="n">
        <f aca="false">июль!D93</f>
        <v>0</v>
      </c>
      <c r="J92" s="392" t="n">
        <f aca="false">август!D93</f>
        <v>0</v>
      </c>
      <c r="K92" s="392" t="n">
        <f aca="false">сентябрь!D93</f>
        <v>0</v>
      </c>
      <c r="L92" s="315" t="n">
        <f aca="false">октябрь!D93</f>
        <v>0</v>
      </c>
      <c r="M92" s="314" t="n">
        <f aca="false">ноябрь!D96</f>
        <v>0</v>
      </c>
      <c r="N92" s="315" t="n">
        <f aca="false">декабрь!D93</f>
        <v>0</v>
      </c>
      <c r="O92" s="393" t="n">
        <f aca="false">C92+D92+E92+F92+G92+H92+I92+J92+K92+L92+M92+N92</f>
        <v>0</v>
      </c>
      <c r="P92" s="394" t="n">
        <f aca="false">O92/98*100</f>
        <v>0</v>
      </c>
      <c r="Q92" s="307" t="n">
        <f aca="false">Q91+1</f>
        <v>84</v>
      </c>
      <c r="R92" s="221"/>
      <c r="S92" s="238"/>
      <c r="T92" s="396" t="n">
        <f aca="false">7+S92-P92</f>
        <v>7</v>
      </c>
      <c r="U92" s="397"/>
    </row>
    <row r="93" customFormat="false" ht="13.8" hidden="false" customHeight="false" outlineLevel="0" collapsed="false">
      <c r="A93" s="307" t="n">
        <f aca="false">A92+1</f>
        <v>85</v>
      </c>
      <c r="B93" s="221"/>
      <c r="C93" s="392" t="n">
        <f aca="false">январь!D94</f>
        <v>0</v>
      </c>
      <c r="D93" s="392" t="n">
        <f aca="false">февраль!D94</f>
        <v>0</v>
      </c>
      <c r="E93" s="392" t="n">
        <f aca="false">март!D94</f>
        <v>0</v>
      </c>
      <c r="F93" s="392" t="n">
        <f aca="false">апрель!D94</f>
        <v>0</v>
      </c>
      <c r="G93" s="392" t="n">
        <f aca="false">май!D94</f>
        <v>0</v>
      </c>
      <c r="H93" s="392" t="n">
        <f aca="false">июнь!D94</f>
        <v>0</v>
      </c>
      <c r="I93" s="392" t="n">
        <f aca="false">июль!D94</f>
        <v>0</v>
      </c>
      <c r="J93" s="392" t="n">
        <f aca="false">август!D94</f>
        <v>0</v>
      </c>
      <c r="K93" s="392" t="n">
        <f aca="false">сентябрь!D94</f>
        <v>0</v>
      </c>
      <c r="L93" s="315" t="n">
        <f aca="false">октябрь!D94</f>
        <v>0</v>
      </c>
      <c r="M93" s="314" t="n">
        <f aca="false">ноябрь!D97</f>
        <v>0</v>
      </c>
      <c r="N93" s="315" t="n">
        <f aca="false">декабрь!D94</f>
        <v>0</v>
      </c>
      <c r="O93" s="393" t="n">
        <f aca="false">C93+D93+E93+F93+G93+H93+I93+J93+K93+L93+M93+N93</f>
        <v>0</v>
      </c>
      <c r="P93" s="394" t="n">
        <f aca="false">O93/98*100</f>
        <v>0</v>
      </c>
      <c r="Q93" s="307" t="n">
        <f aca="false">Q92+1</f>
        <v>85</v>
      </c>
      <c r="R93" s="221"/>
      <c r="S93" s="238"/>
      <c r="T93" s="396" t="n">
        <f aca="false">7+S93-P93</f>
        <v>7</v>
      </c>
      <c r="U93" s="406"/>
    </row>
    <row r="94" customFormat="false" ht="13.8" hidden="false" customHeight="false" outlineLevel="0" collapsed="false">
      <c r="A94" s="307" t="n">
        <f aca="false">A93+1</f>
        <v>86</v>
      </c>
      <c r="B94" s="404"/>
      <c r="C94" s="392" t="n">
        <f aca="false">январь!D95</f>
        <v>0</v>
      </c>
      <c r="D94" s="392" t="n">
        <f aca="false">февраль!D95</f>
        <v>0</v>
      </c>
      <c r="E94" s="392" t="n">
        <f aca="false">март!D95</f>
        <v>0</v>
      </c>
      <c r="F94" s="392" t="n">
        <f aca="false">апрель!D95</f>
        <v>0</v>
      </c>
      <c r="G94" s="392" t="n">
        <f aca="false">май!D95</f>
        <v>0</v>
      </c>
      <c r="H94" s="392" t="n">
        <f aca="false">июнь!D95</f>
        <v>0</v>
      </c>
      <c r="I94" s="392" t="n">
        <f aca="false">июль!D95</f>
        <v>0</v>
      </c>
      <c r="J94" s="392" t="n">
        <f aca="false">август!D95</f>
        <v>0</v>
      </c>
      <c r="K94" s="392" t="n">
        <f aca="false">сентябрь!D95</f>
        <v>0</v>
      </c>
      <c r="L94" s="315" t="n">
        <f aca="false">октябрь!D95</f>
        <v>0</v>
      </c>
      <c r="M94" s="314" t="n">
        <f aca="false">ноябрь!D98</f>
        <v>0</v>
      </c>
      <c r="N94" s="315" t="n">
        <f aca="false">декабрь!D95</f>
        <v>0</v>
      </c>
      <c r="O94" s="393" t="n">
        <f aca="false">C94+D94+E94+F94+G94+H94+I94+J94+K94+L94+M94+N94</f>
        <v>0</v>
      </c>
      <c r="P94" s="394" t="n">
        <f aca="false">O94/98*100</f>
        <v>0</v>
      </c>
      <c r="Q94" s="307" t="n">
        <f aca="false">Q93+1</f>
        <v>86</v>
      </c>
      <c r="R94" s="405"/>
      <c r="S94" s="348"/>
      <c r="T94" s="396"/>
      <c r="U94" s="397"/>
    </row>
    <row r="95" customFormat="false" ht="13.8" hidden="false" customHeight="false" outlineLevel="0" collapsed="false">
      <c r="A95" s="307" t="n">
        <f aca="false">A94+1</f>
        <v>87</v>
      </c>
      <c r="B95" s="221"/>
      <c r="C95" s="392" t="n">
        <f aca="false">январь!D96</f>
        <v>0</v>
      </c>
      <c r="D95" s="392" t="n">
        <f aca="false">февраль!D96</f>
        <v>0</v>
      </c>
      <c r="E95" s="392" t="n">
        <f aca="false">март!D96</f>
        <v>0</v>
      </c>
      <c r="F95" s="392" t="n">
        <f aca="false">апрель!D96</f>
        <v>0</v>
      </c>
      <c r="G95" s="392" t="n">
        <f aca="false">май!D96</f>
        <v>0</v>
      </c>
      <c r="H95" s="392" t="n">
        <f aca="false">июнь!D96</f>
        <v>0</v>
      </c>
      <c r="I95" s="392" t="n">
        <f aca="false">июль!D96</f>
        <v>0</v>
      </c>
      <c r="J95" s="392" t="n">
        <f aca="false">август!D96</f>
        <v>0</v>
      </c>
      <c r="K95" s="392" t="n">
        <f aca="false">сентябрь!D96</f>
        <v>0</v>
      </c>
      <c r="L95" s="315" t="n">
        <f aca="false">октябрь!D96</f>
        <v>0</v>
      </c>
      <c r="M95" s="314" t="n">
        <f aca="false">ноябрь!D99</f>
        <v>0</v>
      </c>
      <c r="N95" s="315" t="n">
        <f aca="false">декабрь!D96</f>
        <v>0</v>
      </c>
      <c r="O95" s="393" t="n">
        <f aca="false">C95+D95+E95+F95+G95+H95+I95+J95+K95+L95+M95+N95</f>
        <v>0</v>
      </c>
      <c r="P95" s="394" t="n">
        <f aca="false">O95/98*100</f>
        <v>0</v>
      </c>
      <c r="Q95" s="307" t="n">
        <f aca="false">Q94+1</f>
        <v>87</v>
      </c>
      <c r="R95" s="221"/>
      <c r="S95" s="238"/>
      <c r="T95" s="396" t="n">
        <f aca="false">7+S95-P95</f>
        <v>7</v>
      </c>
      <c r="U95" s="397"/>
    </row>
    <row r="96" customFormat="false" ht="13.8" hidden="false" customHeight="false" outlineLevel="0" collapsed="false">
      <c r="A96" s="307" t="n">
        <f aca="false">A95+1</f>
        <v>88</v>
      </c>
      <c r="B96" s="221"/>
      <c r="C96" s="392" t="n">
        <f aca="false">январь!D97</f>
        <v>0</v>
      </c>
      <c r="D96" s="392" t="n">
        <f aca="false">февраль!D97</f>
        <v>0</v>
      </c>
      <c r="E96" s="392" t="n">
        <f aca="false">март!D97</f>
        <v>0</v>
      </c>
      <c r="F96" s="392" t="n">
        <f aca="false">апрель!D97</f>
        <v>0</v>
      </c>
      <c r="G96" s="392" t="n">
        <f aca="false">май!D97</f>
        <v>0</v>
      </c>
      <c r="H96" s="392" t="n">
        <f aca="false">июнь!D97</f>
        <v>0</v>
      </c>
      <c r="I96" s="392" t="n">
        <f aca="false">июль!D97</f>
        <v>0</v>
      </c>
      <c r="J96" s="392" t="n">
        <f aca="false">август!D97</f>
        <v>0</v>
      </c>
      <c r="K96" s="392" t="n">
        <f aca="false">сентябрь!D97</f>
        <v>0</v>
      </c>
      <c r="L96" s="315" t="n">
        <f aca="false">октябрь!D97</f>
        <v>0</v>
      </c>
      <c r="M96" s="314" t="n">
        <f aca="false">ноябрь!D100</f>
        <v>0</v>
      </c>
      <c r="N96" s="315" t="n">
        <f aca="false">декабрь!D97</f>
        <v>0</v>
      </c>
      <c r="O96" s="393" t="n">
        <f aca="false">C96+D96+E96+F96+G96+H96+I96+J96+K96+L96+M96+N96</f>
        <v>0</v>
      </c>
      <c r="P96" s="394" t="n">
        <f aca="false">O96/98*100</f>
        <v>0</v>
      </c>
      <c r="Q96" s="307" t="n">
        <f aca="false">Q95+1</f>
        <v>88</v>
      </c>
      <c r="R96" s="221"/>
      <c r="S96" s="238"/>
      <c r="T96" s="396" t="n">
        <f aca="false">7+S96-P96</f>
        <v>7</v>
      </c>
      <c r="U96" s="397"/>
    </row>
    <row r="97" customFormat="false" ht="13.8" hidden="false" customHeight="false" outlineLevel="0" collapsed="false">
      <c r="A97" s="307" t="n">
        <f aca="false">A96+1</f>
        <v>89</v>
      </c>
      <c r="B97" s="221"/>
      <c r="C97" s="392" t="n">
        <f aca="false">январь!D98</f>
        <v>0</v>
      </c>
      <c r="D97" s="392" t="n">
        <f aca="false">февраль!D98</f>
        <v>0</v>
      </c>
      <c r="E97" s="392" t="n">
        <f aca="false">март!D98</f>
        <v>0</v>
      </c>
      <c r="F97" s="392" t="n">
        <f aca="false">апрель!D98</f>
        <v>0</v>
      </c>
      <c r="G97" s="392" t="n">
        <f aca="false">май!D98</f>
        <v>0</v>
      </c>
      <c r="H97" s="392" t="n">
        <f aca="false">июнь!D98</f>
        <v>0</v>
      </c>
      <c r="I97" s="392" t="n">
        <f aca="false">июль!D98</f>
        <v>0</v>
      </c>
      <c r="J97" s="392" t="n">
        <f aca="false">август!D98</f>
        <v>0</v>
      </c>
      <c r="K97" s="392" t="n">
        <f aca="false">сентябрь!D98</f>
        <v>0</v>
      </c>
      <c r="L97" s="315" t="n">
        <f aca="false">октябрь!D98</f>
        <v>0</v>
      </c>
      <c r="M97" s="314" t="n">
        <f aca="false">ноябрь!D101</f>
        <v>0</v>
      </c>
      <c r="N97" s="315" t="n">
        <f aca="false">декабрь!D98</f>
        <v>0</v>
      </c>
      <c r="O97" s="393" t="n">
        <f aca="false">C97+D97+E97+F97+G97+H97+I97+J97+K97+L97+M97+N97</f>
        <v>0</v>
      </c>
      <c r="P97" s="394" t="n">
        <f aca="false">O97/98*100</f>
        <v>0</v>
      </c>
      <c r="Q97" s="307" t="n">
        <f aca="false">Q96+1</f>
        <v>89</v>
      </c>
      <c r="R97" s="221"/>
      <c r="S97" s="238"/>
      <c r="T97" s="396" t="n">
        <f aca="false">7+S97-P97</f>
        <v>7</v>
      </c>
      <c r="U97" s="397"/>
    </row>
    <row r="98" customFormat="false" ht="13.8" hidden="false" customHeight="false" outlineLevel="0" collapsed="false">
      <c r="A98" s="307" t="n">
        <f aca="false">A97+1</f>
        <v>90</v>
      </c>
      <c r="B98" s="221"/>
      <c r="C98" s="392" t="n">
        <f aca="false">январь!D99</f>
        <v>0</v>
      </c>
      <c r="D98" s="392" t="n">
        <f aca="false">февраль!D99</f>
        <v>0</v>
      </c>
      <c r="E98" s="392" t="n">
        <f aca="false">март!D99</f>
        <v>0</v>
      </c>
      <c r="F98" s="392" t="n">
        <f aca="false">апрель!D99</f>
        <v>0</v>
      </c>
      <c r="G98" s="392" t="n">
        <f aca="false">май!D99</f>
        <v>0</v>
      </c>
      <c r="H98" s="392" t="n">
        <f aca="false">июнь!D99</f>
        <v>0</v>
      </c>
      <c r="I98" s="392" t="n">
        <f aca="false">июль!D99</f>
        <v>0</v>
      </c>
      <c r="J98" s="392" t="n">
        <f aca="false">август!D99</f>
        <v>0</v>
      </c>
      <c r="K98" s="392" t="n">
        <f aca="false">сентябрь!D99</f>
        <v>0</v>
      </c>
      <c r="L98" s="315" t="n">
        <f aca="false">октябрь!D99</f>
        <v>0</v>
      </c>
      <c r="M98" s="314" t="n">
        <f aca="false">ноябрь!D102</f>
        <v>0</v>
      </c>
      <c r="N98" s="315" t="n">
        <f aca="false">декабрь!D99</f>
        <v>0</v>
      </c>
      <c r="O98" s="393" t="n">
        <f aca="false">C98+D98+E98+F98+G98+H98+I98+J98+K98+L98+M98+N98</f>
        <v>0</v>
      </c>
      <c r="P98" s="394" t="n">
        <f aca="false">O98/98*100</f>
        <v>0</v>
      </c>
      <c r="Q98" s="307" t="n">
        <f aca="false">Q97+1</f>
        <v>90</v>
      </c>
      <c r="R98" s="402"/>
      <c r="S98" s="238"/>
      <c r="T98" s="396" t="n">
        <f aca="false">7+S98-P98</f>
        <v>7</v>
      </c>
      <c r="U98" s="397"/>
    </row>
    <row r="99" customFormat="false" ht="13.8" hidden="false" customHeight="false" outlineLevel="0" collapsed="false">
      <c r="A99" s="307" t="n">
        <f aca="false">A98+1</f>
        <v>91</v>
      </c>
      <c r="B99" s="221"/>
      <c r="C99" s="392" t="n">
        <f aca="false">январь!D100</f>
        <v>0</v>
      </c>
      <c r="D99" s="392" t="n">
        <f aca="false">февраль!D100</f>
        <v>0</v>
      </c>
      <c r="E99" s="392" t="n">
        <f aca="false">март!D100</f>
        <v>0</v>
      </c>
      <c r="F99" s="392" t="n">
        <f aca="false">апрель!D100</f>
        <v>0</v>
      </c>
      <c r="G99" s="392" t="n">
        <f aca="false">май!D100</f>
        <v>0</v>
      </c>
      <c r="H99" s="392" t="n">
        <f aca="false">июнь!D100</f>
        <v>0</v>
      </c>
      <c r="I99" s="392" t="n">
        <f aca="false">июль!D100</f>
        <v>0</v>
      </c>
      <c r="J99" s="392" t="n">
        <f aca="false">август!D100</f>
        <v>0</v>
      </c>
      <c r="K99" s="392" t="n">
        <f aca="false">сентябрь!D100</f>
        <v>0</v>
      </c>
      <c r="L99" s="315" t="n">
        <f aca="false">октябрь!D100</f>
        <v>0</v>
      </c>
      <c r="M99" s="314" t="n">
        <f aca="false">ноябрь!D103</f>
        <v>0</v>
      </c>
      <c r="N99" s="315" t="n">
        <f aca="false">декабрь!D100</f>
        <v>0</v>
      </c>
      <c r="O99" s="393" t="n">
        <f aca="false">C99+D99+E99+F99+G99+H99+I99+J99+K99+L99+M99+N99</f>
        <v>0</v>
      </c>
      <c r="P99" s="394" t="n">
        <f aca="false">O99/98*100</f>
        <v>0</v>
      </c>
      <c r="Q99" s="307" t="n">
        <f aca="false">Q98+1</f>
        <v>91</v>
      </c>
      <c r="R99" s="221"/>
      <c r="S99" s="238"/>
      <c r="T99" s="396" t="n">
        <f aca="false">7+S99-P99</f>
        <v>7</v>
      </c>
      <c r="U99" s="397"/>
    </row>
    <row r="100" customFormat="false" ht="13.8" hidden="false" customHeight="false" outlineLevel="0" collapsed="false">
      <c r="A100" s="307" t="n">
        <f aca="false">A99+1</f>
        <v>92</v>
      </c>
      <c r="B100" s="221"/>
      <c r="C100" s="392" t="n">
        <f aca="false">январь!D101</f>
        <v>0</v>
      </c>
      <c r="D100" s="392" t="n">
        <f aca="false">февраль!D101</f>
        <v>0</v>
      </c>
      <c r="E100" s="392" t="n">
        <f aca="false">март!D101</f>
        <v>0</v>
      </c>
      <c r="F100" s="392" t="n">
        <f aca="false">апрель!D101</f>
        <v>0</v>
      </c>
      <c r="G100" s="392" t="n">
        <f aca="false">май!D101</f>
        <v>0</v>
      </c>
      <c r="H100" s="392" t="n">
        <f aca="false">июнь!D101</f>
        <v>0</v>
      </c>
      <c r="I100" s="392" t="n">
        <f aca="false">июль!D101</f>
        <v>0</v>
      </c>
      <c r="J100" s="392" t="n">
        <f aca="false">август!D101</f>
        <v>0</v>
      </c>
      <c r="K100" s="392" t="n">
        <f aca="false">сентябрь!D101</f>
        <v>0</v>
      </c>
      <c r="L100" s="315" t="n">
        <f aca="false">октябрь!D101</f>
        <v>0</v>
      </c>
      <c r="M100" s="314" t="n">
        <f aca="false">ноябрь!D104</f>
        <v>0</v>
      </c>
      <c r="N100" s="315" t="n">
        <f aca="false">декабрь!D101</f>
        <v>0</v>
      </c>
      <c r="O100" s="393" t="n">
        <f aca="false">C100+D100+E100+F100+G100+H100+I100+J100+K100+L100+M100+N100</f>
        <v>0</v>
      </c>
      <c r="P100" s="394" t="n">
        <f aca="false">O100/98*100</f>
        <v>0</v>
      </c>
      <c r="Q100" s="307" t="n">
        <f aca="false">Q99+1</f>
        <v>92</v>
      </c>
      <c r="R100" s="221"/>
      <c r="S100" s="238"/>
      <c r="T100" s="396" t="n">
        <f aca="false">7+S100-P100</f>
        <v>7</v>
      </c>
      <c r="U100" s="397"/>
    </row>
    <row r="101" customFormat="false" ht="13.8" hidden="false" customHeight="false" outlineLevel="0" collapsed="false">
      <c r="A101" s="307" t="n">
        <f aca="false">A100+1</f>
        <v>93</v>
      </c>
      <c r="B101" s="221"/>
      <c r="C101" s="392" t="n">
        <f aca="false">январь!D102</f>
        <v>0</v>
      </c>
      <c r="D101" s="392" t="n">
        <f aca="false">февраль!D102</f>
        <v>0</v>
      </c>
      <c r="E101" s="392" t="n">
        <f aca="false">март!D102</f>
        <v>0</v>
      </c>
      <c r="F101" s="392" t="n">
        <f aca="false">апрель!D102</f>
        <v>0</v>
      </c>
      <c r="G101" s="392" t="n">
        <f aca="false">май!D102</f>
        <v>0</v>
      </c>
      <c r="H101" s="392" t="n">
        <f aca="false">июнь!D102</f>
        <v>0</v>
      </c>
      <c r="I101" s="392" t="n">
        <f aca="false">июль!D102</f>
        <v>0</v>
      </c>
      <c r="J101" s="392" t="n">
        <f aca="false">август!D102</f>
        <v>0</v>
      </c>
      <c r="K101" s="392" t="n">
        <f aca="false">сентябрь!D102</f>
        <v>0</v>
      </c>
      <c r="L101" s="315" t="n">
        <f aca="false">октябрь!D102</f>
        <v>0</v>
      </c>
      <c r="M101" s="314" t="n">
        <f aca="false">ноябрь!D105</f>
        <v>0</v>
      </c>
      <c r="N101" s="315" t="n">
        <f aca="false">декабрь!D102</f>
        <v>0</v>
      </c>
      <c r="O101" s="393" t="n">
        <f aca="false">C101+D101+E101+F101+G101+H101+I101+J101+K101+L101+M101+N101</f>
        <v>0</v>
      </c>
      <c r="P101" s="394" t="n">
        <f aca="false">O101/98*100</f>
        <v>0</v>
      </c>
      <c r="Q101" s="307" t="n">
        <f aca="false">Q100+1</f>
        <v>93</v>
      </c>
      <c r="R101" s="221"/>
      <c r="S101" s="238"/>
      <c r="T101" s="396" t="n">
        <f aca="false">7+S101-P101</f>
        <v>7</v>
      </c>
      <c r="U101" s="397"/>
    </row>
    <row r="102" customFormat="false" ht="13.8" hidden="false" customHeight="false" outlineLevel="0" collapsed="false">
      <c r="A102" s="307" t="n">
        <f aca="false">A101+1</f>
        <v>94</v>
      </c>
      <c r="B102" s="221"/>
      <c r="C102" s="392" t="n">
        <f aca="false">январь!D103</f>
        <v>0</v>
      </c>
      <c r="D102" s="392" t="n">
        <f aca="false">февраль!D103</f>
        <v>0</v>
      </c>
      <c r="E102" s="392" t="n">
        <f aca="false">март!D103</f>
        <v>0</v>
      </c>
      <c r="F102" s="392" t="n">
        <f aca="false">апрель!D103</f>
        <v>0</v>
      </c>
      <c r="G102" s="392" t="n">
        <f aca="false">май!D103</f>
        <v>0</v>
      </c>
      <c r="H102" s="392" t="n">
        <f aca="false">июнь!D103</f>
        <v>0</v>
      </c>
      <c r="I102" s="392" t="n">
        <f aca="false">июль!D103</f>
        <v>0</v>
      </c>
      <c r="J102" s="392" t="n">
        <f aca="false">август!D103</f>
        <v>0</v>
      </c>
      <c r="K102" s="392" t="n">
        <f aca="false">сентябрь!D103</f>
        <v>0</v>
      </c>
      <c r="L102" s="315" t="n">
        <f aca="false">октябрь!D103</f>
        <v>0</v>
      </c>
      <c r="M102" s="314" t="n">
        <f aca="false">ноябрь!D106</f>
        <v>0</v>
      </c>
      <c r="N102" s="315" t="n">
        <f aca="false">декабрь!D103</f>
        <v>0</v>
      </c>
      <c r="O102" s="393" t="n">
        <f aca="false">C102+D102+E102+F102+G102+H102+I102+J102+K102+L102+M102+N102</f>
        <v>0</v>
      </c>
      <c r="P102" s="394" t="n">
        <f aca="false">O102/98*100</f>
        <v>0</v>
      </c>
      <c r="Q102" s="307" t="n">
        <f aca="false">Q101+1</f>
        <v>94</v>
      </c>
      <c r="R102" s="221"/>
      <c r="S102" s="238"/>
      <c r="T102" s="396" t="n">
        <f aca="false">7+S102-P102</f>
        <v>7</v>
      </c>
      <c r="U102" s="397"/>
    </row>
    <row r="103" customFormat="false" ht="13.8" hidden="false" customHeight="false" outlineLevel="0" collapsed="false">
      <c r="A103" s="307" t="n">
        <f aca="false">A102+1</f>
        <v>95</v>
      </c>
      <c r="B103" s="221"/>
      <c r="C103" s="392" t="n">
        <f aca="false">январь!D104</f>
        <v>0</v>
      </c>
      <c r="D103" s="392" t="n">
        <f aca="false">февраль!D104</f>
        <v>0</v>
      </c>
      <c r="E103" s="392" t="n">
        <f aca="false">март!D104</f>
        <v>0</v>
      </c>
      <c r="F103" s="392" t="n">
        <f aca="false">апрель!D104</f>
        <v>0</v>
      </c>
      <c r="G103" s="392" t="n">
        <f aca="false">май!D104</f>
        <v>0</v>
      </c>
      <c r="H103" s="392" t="n">
        <f aca="false">июнь!D104</f>
        <v>0</v>
      </c>
      <c r="I103" s="392" t="n">
        <f aca="false">июль!D104</f>
        <v>0</v>
      </c>
      <c r="J103" s="392" t="n">
        <f aca="false">август!D104</f>
        <v>0</v>
      </c>
      <c r="K103" s="392" t="n">
        <f aca="false">сентябрь!D104</f>
        <v>0</v>
      </c>
      <c r="L103" s="315" t="n">
        <f aca="false">октябрь!D104</f>
        <v>0</v>
      </c>
      <c r="M103" s="314" t="n">
        <f aca="false">ноябрь!D107</f>
        <v>0</v>
      </c>
      <c r="N103" s="315" t="n">
        <f aca="false">декабрь!D104</f>
        <v>0</v>
      </c>
      <c r="O103" s="393" t="n">
        <f aca="false">C103+D103+E103+F103+G103+H103+I103+J103+K103+L103+M103+N103</f>
        <v>0</v>
      </c>
      <c r="P103" s="394" t="n">
        <f aca="false">O103/98*100</f>
        <v>0</v>
      </c>
      <c r="Q103" s="307" t="n">
        <f aca="false">Q102+1</f>
        <v>95</v>
      </c>
      <c r="R103" s="221"/>
      <c r="S103" s="238"/>
      <c r="T103" s="396" t="n">
        <f aca="false">7+S103-P103</f>
        <v>7</v>
      </c>
      <c r="U103" s="397"/>
    </row>
    <row r="104" customFormat="false" ht="13.8" hidden="false" customHeight="false" outlineLevel="0" collapsed="false">
      <c r="A104" s="307" t="n">
        <f aca="false">A103+1</f>
        <v>96</v>
      </c>
      <c r="B104" s="221"/>
      <c r="C104" s="392" t="n">
        <f aca="false">январь!D105</f>
        <v>0</v>
      </c>
      <c r="D104" s="392" t="n">
        <f aca="false">февраль!D105</f>
        <v>0</v>
      </c>
      <c r="E104" s="392" t="n">
        <f aca="false">март!D105</f>
        <v>0</v>
      </c>
      <c r="F104" s="392" t="n">
        <f aca="false">апрель!D105</f>
        <v>0</v>
      </c>
      <c r="G104" s="392" t="n">
        <f aca="false">май!D105</f>
        <v>0</v>
      </c>
      <c r="H104" s="392" t="n">
        <f aca="false">июнь!D105</f>
        <v>0</v>
      </c>
      <c r="I104" s="392" t="n">
        <f aca="false">июль!D105</f>
        <v>0</v>
      </c>
      <c r="J104" s="392" t="n">
        <f aca="false">август!D105</f>
        <v>0</v>
      </c>
      <c r="K104" s="392" t="n">
        <f aca="false">сентябрь!D105</f>
        <v>0</v>
      </c>
      <c r="L104" s="315" t="n">
        <f aca="false">октябрь!D105</f>
        <v>0</v>
      </c>
      <c r="M104" s="314" t="n">
        <f aca="false">ноябрь!D108</f>
        <v>0</v>
      </c>
      <c r="N104" s="315" t="n">
        <f aca="false">декабрь!D105</f>
        <v>0</v>
      </c>
      <c r="O104" s="393" t="n">
        <f aca="false">C104+D104+E104+F104+G104+H104+I104+J104+K104+L104+M104+N104</f>
        <v>0</v>
      </c>
      <c r="P104" s="394" t="n">
        <f aca="false">O104/98*100</f>
        <v>0</v>
      </c>
      <c r="Q104" s="307" t="n">
        <f aca="false">Q103+1</f>
        <v>96</v>
      </c>
      <c r="R104" s="402"/>
      <c r="S104" s="238"/>
      <c r="T104" s="396" t="n">
        <f aca="false">7+S104-P104</f>
        <v>7</v>
      </c>
      <c r="U104" s="397"/>
    </row>
    <row r="105" customFormat="false" ht="13.8" hidden="false" customHeight="false" outlineLevel="0" collapsed="false">
      <c r="A105" s="307" t="n">
        <f aca="false">A104+1</f>
        <v>97</v>
      </c>
      <c r="B105" s="221"/>
      <c r="C105" s="392" t="n">
        <f aca="false">январь!D106</f>
        <v>0</v>
      </c>
      <c r="D105" s="392" t="n">
        <f aca="false">февраль!D106</f>
        <v>0</v>
      </c>
      <c r="E105" s="392" t="n">
        <f aca="false">март!D106</f>
        <v>0</v>
      </c>
      <c r="F105" s="392" t="n">
        <f aca="false">апрель!D106</f>
        <v>0</v>
      </c>
      <c r="G105" s="392" t="n">
        <f aca="false">май!D106</f>
        <v>0</v>
      </c>
      <c r="H105" s="392" t="n">
        <f aca="false">июнь!D106</f>
        <v>0</v>
      </c>
      <c r="I105" s="392" t="n">
        <f aca="false">июль!D106</f>
        <v>0</v>
      </c>
      <c r="J105" s="392" t="n">
        <f aca="false">август!D106</f>
        <v>0</v>
      </c>
      <c r="K105" s="392" t="n">
        <f aca="false">сентябрь!D106</f>
        <v>0</v>
      </c>
      <c r="L105" s="315" t="n">
        <f aca="false">октябрь!D106</f>
        <v>0</v>
      </c>
      <c r="M105" s="314" t="n">
        <f aca="false">ноябрь!D109</f>
        <v>0</v>
      </c>
      <c r="N105" s="315" t="n">
        <f aca="false">декабрь!D106</f>
        <v>0</v>
      </c>
      <c r="O105" s="393" t="n">
        <f aca="false">C105+D105+E105+F105+G105+H105+I105+J105+K105+L105+M105+N105</f>
        <v>0</v>
      </c>
      <c r="P105" s="394" t="n">
        <f aca="false">O105/98*100</f>
        <v>0</v>
      </c>
      <c r="Q105" s="307" t="n">
        <f aca="false">Q104+1</f>
        <v>97</v>
      </c>
      <c r="R105" s="221"/>
      <c r="S105" s="238"/>
      <c r="T105" s="396" t="n">
        <f aca="false">7+S105-P105</f>
        <v>7</v>
      </c>
      <c r="U105" s="397"/>
    </row>
    <row r="106" customFormat="false" ht="13.5" hidden="false" customHeight="true" outlineLevel="0" collapsed="false">
      <c r="A106" s="307" t="n">
        <f aca="false">A105+1</f>
        <v>98</v>
      </c>
      <c r="B106" s="221"/>
      <c r="C106" s="392" t="n">
        <f aca="false">январь!D107</f>
        <v>0</v>
      </c>
      <c r="D106" s="392" t="n">
        <f aca="false">февраль!D107</f>
        <v>0</v>
      </c>
      <c r="E106" s="392" t="n">
        <f aca="false">март!D107</f>
        <v>0</v>
      </c>
      <c r="F106" s="392" t="n">
        <f aca="false">апрель!D107</f>
        <v>0</v>
      </c>
      <c r="G106" s="392" t="n">
        <f aca="false">май!D107</f>
        <v>0</v>
      </c>
      <c r="H106" s="392" t="n">
        <f aca="false">июнь!D107</f>
        <v>0</v>
      </c>
      <c r="I106" s="392" t="n">
        <f aca="false">июль!D107</f>
        <v>0</v>
      </c>
      <c r="J106" s="392" t="n">
        <f aca="false">август!D107</f>
        <v>0</v>
      </c>
      <c r="K106" s="392" t="n">
        <f aca="false">сентябрь!D107</f>
        <v>0</v>
      </c>
      <c r="L106" s="315" t="n">
        <f aca="false">октябрь!D107</f>
        <v>0</v>
      </c>
      <c r="M106" s="314" t="n">
        <f aca="false">ноябрь!D110</f>
        <v>0</v>
      </c>
      <c r="N106" s="315" t="n">
        <f aca="false">декабрь!D107</f>
        <v>0</v>
      </c>
      <c r="O106" s="393" t="n">
        <f aca="false">C106+D106+E106+F106+G106+H106+I106+J106+K106+L106+M106+N106</f>
        <v>0</v>
      </c>
      <c r="P106" s="394" t="n">
        <f aca="false">O106/98*100</f>
        <v>0</v>
      </c>
      <c r="Q106" s="307" t="n">
        <f aca="false">Q105+1</f>
        <v>98</v>
      </c>
      <c r="R106" s="221"/>
      <c r="S106" s="238"/>
      <c r="T106" s="396" t="n">
        <f aca="false">7+S106-P106</f>
        <v>7</v>
      </c>
      <c r="U106" s="397"/>
    </row>
    <row r="107" customFormat="false" ht="13.8" hidden="false" customHeight="false" outlineLevel="0" collapsed="false">
      <c r="A107" s="307" t="n">
        <f aca="false">A106+1</f>
        <v>99</v>
      </c>
      <c r="B107" s="221"/>
      <c r="C107" s="392" t="n">
        <f aca="false">январь!D108</f>
        <v>0</v>
      </c>
      <c r="D107" s="392" t="n">
        <f aca="false">февраль!D108</f>
        <v>0</v>
      </c>
      <c r="E107" s="392" t="n">
        <f aca="false">март!D108</f>
        <v>0</v>
      </c>
      <c r="F107" s="392" t="n">
        <f aca="false">апрель!D108</f>
        <v>0</v>
      </c>
      <c r="G107" s="392" t="n">
        <f aca="false">май!D108</f>
        <v>0</v>
      </c>
      <c r="H107" s="392" t="n">
        <f aca="false">июнь!D108</f>
        <v>0</v>
      </c>
      <c r="I107" s="392" t="n">
        <f aca="false">июль!D108</f>
        <v>0</v>
      </c>
      <c r="J107" s="392" t="n">
        <f aca="false">август!D108</f>
        <v>0</v>
      </c>
      <c r="K107" s="392" t="n">
        <f aca="false">сентябрь!D108</f>
        <v>0</v>
      </c>
      <c r="L107" s="315" t="n">
        <f aca="false">октябрь!D108</f>
        <v>0</v>
      </c>
      <c r="M107" s="314" t="n">
        <f aca="false">ноябрь!D111</f>
        <v>0</v>
      </c>
      <c r="N107" s="315" t="n">
        <f aca="false">декабрь!D108</f>
        <v>0</v>
      </c>
      <c r="O107" s="393" t="n">
        <f aca="false">C107+D107+E107+F107+G107+H107+I107+J107+K107+L107+M107+N107</f>
        <v>0</v>
      </c>
      <c r="P107" s="394" t="n">
        <f aca="false">O107/98*100</f>
        <v>0</v>
      </c>
      <c r="Q107" s="307" t="n">
        <f aca="false">Q106+1</f>
        <v>99</v>
      </c>
      <c r="R107" s="221"/>
      <c r="S107" s="238"/>
      <c r="T107" s="396" t="n">
        <f aca="false">7+S107-P107</f>
        <v>7</v>
      </c>
      <c r="U107" s="397"/>
    </row>
    <row r="108" customFormat="false" ht="13.8" hidden="false" customHeight="false" outlineLevel="0" collapsed="false">
      <c r="A108" s="307" t="n">
        <f aca="false">A107+1</f>
        <v>100</v>
      </c>
      <c r="B108" s="221"/>
      <c r="C108" s="392" t="n">
        <f aca="false">январь!D109</f>
        <v>0</v>
      </c>
      <c r="D108" s="392" t="n">
        <f aca="false">февраль!D109</f>
        <v>0</v>
      </c>
      <c r="E108" s="392" t="n">
        <f aca="false">март!D109</f>
        <v>0</v>
      </c>
      <c r="F108" s="392" t="n">
        <f aca="false">апрель!D109</f>
        <v>0</v>
      </c>
      <c r="G108" s="392" t="n">
        <f aca="false">май!D109</f>
        <v>0</v>
      </c>
      <c r="H108" s="392" t="n">
        <f aca="false">июнь!D109</f>
        <v>0</v>
      </c>
      <c r="I108" s="392" t="n">
        <f aca="false">июль!D109</f>
        <v>0</v>
      </c>
      <c r="J108" s="392" t="n">
        <f aca="false">август!D109</f>
        <v>0</v>
      </c>
      <c r="K108" s="392" t="n">
        <f aca="false">сентябрь!D109</f>
        <v>0</v>
      </c>
      <c r="L108" s="315" t="n">
        <f aca="false">октябрь!D109</f>
        <v>0</v>
      </c>
      <c r="M108" s="314" t="n">
        <f aca="false">ноябрь!D112</f>
        <v>0</v>
      </c>
      <c r="N108" s="315" t="n">
        <f aca="false">декабрь!D109</f>
        <v>0</v>
      </c>
      <c r="O108" s="393" t="n">
        <f aca="false">C108+D108+E108+F108+G108+H108+I108+J108+K108+L108+M108+N108</f>
        <v>0</v>
      </c>
      <c r="P108" s="394" t="n">
        <f aca="false">O108/98*100</f>
        <v>0</v>
      </c>
      <c r="Q108" s="307" t="n">
        <f aca="false">Q107+1</f>
        <v>100</v>
      </c>
      <c r="R108" s="221"/>
      <c r="S108" s="238"/>
      <c r="T108" s="396" t="n">
        <f aca="false">7+S108-P108</f>
        <v>7</v>
      </c>
      <c r="U108" s="397"/>
    </row>
    <row r="109" customFormat="false" ht="13.8" hidden="false" customHeight="false" outlineLevel="0" collapsed="false">
      <c r="A109" s="307" t="n">
        <f aca="false">A108+1</f>
        <v>101</v>
      </c>
      <c r="B109" s="154"/>
      <c r="C109" s="392" t="n">
        <f aca="false">январь!D110</f>
        <v>0</v>
      </c>
      <c r="D109" s="392" t="n">
        <f aca="false">февраль!D110</f>
        <v>0</v>
      </c>
      <c r="E109" s="392" t="n">
        <f aca="false">март!D110</f>
        <v>0</v>
      </c>
      <c r="F109" s="392" t="n">
        <f aca="false">апрель!D110</f>
        <v>0</v>
      </c>
      <c r="G109" s="392" t="n">
        <f aca="false">май!D110</f>
        <v>0</v>
      </c>
      <c r="H109" s="392" t="n">
        <f aca="false">июнь!D110</f>
        <v>0</v>
      </c>
      <c r="I109" s="392" t="n">
        <f aca="false">июль!D110</f>
        <v>0</v>
      </c>
      <c r="J109" s="392" t="n">
        <f aca="false">август!D110</f>
        <v>0</v>
      </c>
      <c r="K109" s="392" t="n">
        <f aca="false">сентябрь!D110</f>
        <v>0</v>
      </c>
      <c r="L109" s="315" t="n">
        <f aca="false">октябрь!D110</f>
        <v>0</v>
      </c>
      <c r="M109" s="314" t="n">
        <f aca="false">ноябрь!D113</f>
        <v>0</v>
      </c>
      <c r="N109" s="315" t="n">
        <f aca="false">декабрь!D110</f>
        <v>0</v>
      </c>
      <c r="O109" s="393" t="n">
        <f aca="false">C109+D109+E109+F109+G109+H109+I109+J109+K109+L109+M109+N109</f>
        <v>0</v>
      </c>
      <c r="P109" s="394" t="n">
        <f aca="false">O109/98*100</f>
        <v>0</v>
      </c>
      <c r="Q109" s="307" t="n">
        <f aca="false">Q108+1</f>
        <v>101</v>
      </c>
      <c r="R109" s="154"/>
      <c r="S109" s="238"/>
      <c r="T109" s="396" t="n">
        <f aca="false">7+S109-P109</f>
        <v>7</v>
      </c>
      <c r="U109" s="397"/>
    </row>
    <row r="110" customFormat="false" ht="13.8" hidden="false" customHeight="false" outlineLevel="0" collapsed="false">
      <c r="A110" s="307" t="n">
        <f aca="false">A109+1</f>
        <v>102</v>
      </c>
      <c r="B110" s="221"/>
      <c r="C110" s="392" t="n">
        <f aca="false">январь!D111</f>
        <v>0</v>
      </c>
      <c r="D110" s="392" t="n">
        <f aca="false">февраль!D111</f>
        <v>0</v>
      </c>
      <c r="E110" s="392" t="n">
        <f aca="false">март!D111</f>
        <v>0</v>
      </c>
      <c r="F110" s="392" t="n">
        <f aca="false">апрель!D111</f>
        <v>0</v>
      </c>
      <c r="G110" s="392" t="n">
        <f aca="false">май!D111</f>
        <v>0</v>
      </c>
      <c r="H110" s="392" t="n">
        <f aca="false">июнь!D111</f>
        <v>0</v>
      </c>
      <c r="I110" s="392" t="n">
        <f aca="false">июль!D111</f>
        <v>0</v>
      </c>
      <c r="J110" s="392" t="n">
        <f aca="false">август!D111</f>
        <v>0</v>
      </c>
      <c r="K110" s="392" t="n">
        <f aca="false">сентябрь!D111</f>
        <v>0</v>
      </c>
      <c r="L110" s="315" t="n">
        <f aca="false">октябрь!D111</f>
        <v>0</v>
      </c>
      <c r="M110" s="314" t="n">
        <f aca="false">ноябрь!D114</f>
        <v>0</v>
      </c>
      <c r="N110" s="315" t="n">
        <f aca="false">декабрь!D111</f>
        <v>0</v>
      </c>
      <c r="O110" s="393" t="n">
        <f aca="false">C110+D110+E110+F110+G110+H110+I110+J110+K110+L110+M110+N110</f>
        <v>0</v>
      </c>
      <c r="P110" s="394" t="n">
        <f aca="false">O110/98*100</f>
        <v>0</v>
      </c>
      <c r="Q110" s="307" t="n">
        <f aca="false">Q109+1</f>
        <v>102</v>
      </c>
      <c r="R110" s="221"/>
      <c r="S110" s="238"/>
      <c r="T110" s="396" t="n">
        <f aca="false">7+S110-P110</f>
        <v>7</v>
      </c>
      <c r="U110" s="397"/>
    </row>
    <row r="111" customFormat="false" ht="13.8" hidden="false" customHeight="false" outlineLevel="0" collapsed="false">
      <c r="A111" s="307" t="n">
        <f aca="false">A110+1</f>
        <v>103</v>
      </c>
      <c r="B111" s="154"/>
      <c r="C111" s="392" t="n">
        <f aca="false">январь!D112</f>
        <v>0</v>
      </c>
      <c r="D111" s="392" t="n">
        <f aca="false">февраль!D112</f>
        <v>0</v>
      </c>
      <c r="E111" s="392" t="n">
        <f aca="false">март!D112</f>
        <v>0</v>
      </c>
      <c r="F111" s="392" t="n">
        <f aca="false">апрель!D112</f>
        <v>0</v>
      </c>
      <c r="G111" s="392" t="n">
        <f aca="false">май!D112</f>
        <v>0</v>
      </c>
      <c r="H111" s="392" t="n">
        <f aca="false">июнь!D112</f>
        <v>0</v>
      </c>
      <c r="I111" s="392" t="n">
        <f aca="false">июль!D112</f>
        <v>0</v>
      </c>
      <c r="J111" s="392" t="n">
        <f aca="false">август!D112</f>
        <v>0</v>
      </c>
      <c r="K111" s="392" t="n">
        <f aca="false">сентябрь!D112</f>
        <v>0</v>
      </c>
      <c r="L111" s="315" t="n">
        <f aca="false">октябрь!D112</f>
        <v>0</v>
      </c>
      <c r="M111" s="314" t="n">
        <f aca="false">ноябрь!D115</f>
        <v>0</v>
      </c>
      <c r="N111" s="315" t="n">
        <f aca="false">декабрь!D112</f>
        <v>0</v>
      </c>
      <c r="O111" s="393" t="n">
        <f aca="false">C111+D111+E111+F111+G111+H111+I111+J111+K111+L111+M111+N111</f>
        <v>0</v>
      </c>
      <c r="P111" s="394" t="n">
        <f aca="false">O111/98*100</f>
        <v>0</v>
      </c>
      <c r="Q111" s="307" t="n">
        <f aca="false">Q110+1</f>
        <v>103</v>
      </c>
      <c r="R111" s="154"/>
      <c r="S111" s="238"/>
      <c r="T111" s="396" t="n">
        <f aca="false">7+S111-P111</f>
        <v>7</v>
      </c>
      <c r="U111" s="397"/>
    </row>
    <row r="112" customFormat="false" ht="13.8" hidden="false" customHeight="false" outlineLevel="0" collapsed="false">
      <c r="A112" s="307" t="n">
        <f aca="false">A111+1</f>
        <v>104</v>
      </c>
      <c r="B112" s="221"/>
      <c r="C112" s="392" t="n">
        <f aca="false">январь!D113</f>
        <v>0</v>
      </c>
      <c r="D112" s="392" t="n">
        <f aca="false">февраль!D113</f>
        <v>0</v>
      </c>
      <c r="E112" s="392" t="n">
        <f aca="false">март!D113</f>
        <v>0</v>
      </c>
      <c r="F112" s="392" t="n">
        <f aca="false">апрель!D113</f>
        <v>0</v>
      </c>
      <c r="G112" s="392" t="n">
        <f aca="false">май!D113</f>
        <v>0</v>
      </c>
      <c r="H112" s="392" t="n">
        <f aca="false">июнь!D113</f>
        <v>0</v>
      </c>
      <c r="I112" s="392" t="n">
        <f aca="false">июль!D113</f>
        <v>0</v>
      </c>
      <c r="J112" s="392" t="n">
        <f aca="false">август!D113</f>
        <v>0</v>
      </c>
      <c r="K112" s="392" t="n">
        <f aca="false">сентябрь!D113</f>
        <v>0</v>
      </c>
      <c r="L112" s="315" t="n">
        <f aca="false">октябрь!D113</f>
        <v>0</v>
      </c>
      <c r="M112" s="314" t="n">
        <f aca="false">ноябрь!D116</f>
        <v>0</v>
      </c>
      <c r="N112" s="315" t="n">
        <f aca="false">декабрь!D113</f>
        <v>0</v>
      </c>
      <c r="O112" s="393" t="n">
        <f aca="false">C112+D112+E112+F112+G112+H112+I112+J112+K112+L112+M112+N112</f>
        <v>0</v>
      </c>
      <c r="P112" s="394" t="n">
        <f aca="false">O112/98*100</f>
        <v>0</v>
      </c>
      <c r="Q112" s="307" t="n">
        <f aca="false">Q111+1</f>
        <v>104</v>
      </c>
      <c r="R112" s="221"/>
      <c r="S112" s="238"/>
      <c r="T112" s="396" t="n">
        <f aca="false">7+S112-P112</f>
        <v>7</v>
      </c>
      <c r="U112" s="397"/>
    </row>
    <row r="113" customFormat="false" ht="13.8" hidden="false" customHeight="false" outlineLevel="0" collapsed="false">
      <c r="A113" s="307" t="n">
        <f aca="false">A112+1</f>
        <v>105</v>
      </c>
      <c r="B113" s="221"/>
      <c r="C113" s="392" t="n">
        <f aca="false">январь!D114</f>
        <v>0</v>
      </c>
      <c r="D113" s="392" t="n">
        <f aca="false">февраль!D114</f>
        <v>0</v>
      </c>
      <c r="E113" s="392" t="n">
        <f aca="false">март!D114</f>
        <v>0</v>
      </c>
      <c r="F113" s="392" t="n">
        <f aca="false">апрель!D114</f>
        <v>0</v>
      </c>
      <c r="G113" s="392" t="n">
        <f aca="false">май!D114</f>
        <v>0</v>
      </c>
      <c r="H113" s="392" t="n">
        <f aca="false">июнь!D114</f>
        <v>0</v>
      </c>
      <c r="I113" s="392" t="n">
        <f aca="false">июль!D114</f>
        <v>0</v>
      </c>
      <c r="J113" s="392" t="n">
        <f aca="false">август!D114</f>
        <v>0</v>
      </c>
      <c r="K113" s="392" t="n">
        <f aca="false">сентябрь!D114</f>
        <v>0</v>
      </c>
      <c r="L113" s="315" t="n">
        <f aca="false">октябрь!D114</f>
        <v>0</v>
      </c>
      <c r="M113" s="314" t="n">
        <f aca="false">ноябрь!D117</f>
        <v>0</v>
      </c>
      <c r="N113" s="315" t="n">
        <f aca="false">декабрь!D114</f>
        <v>0</v>
      </c>
      <c r="O113" s="393" t="n">
        <f aca="false">C113+D113+E113+F113+G113+H113+I113+J113+K113+L113+M113+N113</f>
        <v>0</v>
      </c>
      <c r="P113" s="394" t="n">
        <f aca="false">O113/98*100</f>
        <v>0</v>
      </c>
      <c r="Q113" s="307" t="n">
        <f aca="false">Q112+1</f>
        <v>105</v>
      </c>
      <c r="R113" s="221"/>
      <c r="S113" s="238"/>
      <c r="T113" s="396" t="n">
        <f aca="false">7+S113-P113</f>
        <v>7</v>
      </c>
      <c r="U113" s="397"/>
    </row>
    <row r="114" customFormat="false" ht="12" hidden="false" customHeight="true" outlineLevel="0" collapsed="false">
      <c r="A114" s="307" t="n">
        <f aca="false">A113+1</f>
        <v>106</v>
      </c>
      <c r="B114" s="221"/>
      <c r="C114" s="392" t="n">
        <f aca="false">январь!D115</f>
        <v>0</v>
      </c>
      <c r="D114" s="392" t="n">
        <f aca="false">февраль!D115</f>
        <v>0</v>
      </c>
      <c r="E114" s="392" t="n">
        <f aca="false">март!D115</f>
        <v>0</v>
      </c>
      <c r="F114" s="392" t="n">
        <f aca="false">апрель!D115</f>
        <v>0</v>
      </c>
      <c r="G114" s="392" t="n">
        <f aca="false">май!D115</f>
        <v>0</v>
      </c>
      <c r="H114" s="392" t="n">
        <f aca="false">июнь!D115</f>
        <v>0</v>
      </c>
      <c r="I114" s="392" t="n">
        <f aca="false">июль!D115</f>
        <v>0</v>
      </c>
      <c r="J114" s="392" t="n">
        <f aca="false">август!D115</f>
        <v>0</v>
      </c>
      <c r="K114" s="392" t="n">
        <f aca="false">сентябрь!D115</f>
        <v>0</v>
      </c>
      <c r="L114" s="315" t="n">
        <f aca="false">октябрь!D115</f>
        <v>0</v>
      </c>
      <c r="M114" s="314" t="n">
        <f aca="false">ноябрь!D118</f>
        <v>0</v>
      </c>
      <c r="N114" s="315" t="n">
        <f aca="false">декабрь!D115</f>
        <v>0</v>
      </c>
      <c r="O114" s="393" t="n">
        <f aca="false">C114+D114+E114+F114+G114+H114+I114+J114+K114+L114+M114+N114</f>
        <v>0</v>
      </c>
      <c r="P114" s="394" t="n">
        <f aca="false">O114/98*100</f>
        <v>0</v>
      </c>
      <c r="Q114" s="307" t="n">
        <f aca="false">Q113+1</f>
        <v>106</v>
      </c>
      <c r="R114" s="402"/>
      <c r="S114" s="238"/>
      <c r="T114" s="396" t="n">
        <f aca="false">7+S114-P114</f>
        <v>7</v>
      </c>
      <c r="U114" s="397"/>
    </row>
    <row r="115" customFormat="false" ht="13.8" hidden="false" customHeight="false" outlineLevel="0" collapsed="false">
      <c r="A115" s="307" t="n">
        <f aca="false">A114+1</f>
        <v>107</v>
      </c>
      <c r="B115" s="221"/>
      <c r="C115" s="392" t="n">
        <f aca="false">январь!D116</f>
        <v>0</v>
      </c>
      <c r="D115" s="392" t="n">
        <f aca="false">февраль!D116</f>
        <v>0</v>
      </c>
      <c r="E115" s="392" t="n">
        <f aca="false">март!D116</f>
        <v>0</v>
      </c>
      <c r="F115" s="392" t="n">
        <f aca="false">апрель!D116</f>
        <v>0</v>
      </c>
      <c r="G115" s="392" t="n">
        <f aca="false">май!D116</f>
        <v>0</v>
      </c>
      <c r="H115" s="392" t="n">
        <f aca="false">июнь!D116</f>
        <v>0</v>
      </c>
      <c r="I115" s="392" t="n">
        <f aca="false">июль!D116</f>
        <v>0</v>
      </c>
      <c r="J115" s="392" t="n">
        <f aca="false">август!D116</f>
        <v>0</v>
      </c>
      <c r="K115" s="392" t="n">
        <f aca="false">сентябрь!D116</f>
        <v>0</v>
      </c>
      <c r="L115" s="315" t="n">
        <f aca="false">октябрь!D116</f>
        <v>0</v>
      </c>
      <c r="M115" s="314" t="n">
        <f aca="false">ноябрь!D119</f>
        <v>0</v>
      </c>
      <c r="N115" s="315" t="n">
        <f aca="false">декабрь!D116</f>
        <v>0</v>
      </c>
      <c r="O115" s="393" t="n">
        <f aca="false">C115+D115+E115+F115+G115+H115+I115+J115+K115+L115+M115+N115</f>
        <v>0</v>
      </c>
      <c r="P115" s="394" t="n">
        <f aca="false">O115/98*100</f>
        <v>0</v>
      </c>
      <c r="Q115" s="307" t="n">
        <f aca="false">Q114+1</f>
        <v>107</v>
      </c>
      <c r="R115" s="221"/>
      <c r="S115" s="238"/>
      <c r="T115" s="396" t="n">
        <f aca="false">7+S115-P115</f>
        <v>7</v>
      </c>
      <c r="U115" s="397"/>
    </row>
    <row r="116" customFormat="false" ht="13.8" hidden="false" customHeight="false" outlineLevel="0" collapsed="false">
      <c r="A116" s="307" t="n">
        <f aca="false">A115+1</f>
        <v>108</v>
      </c>
      <c r="B116" s="221"/>
      <c r="C116" s="392" t="n">
        <f aca="false">январь!D117</f>
        <v>0</v>
      </c>
      <c r="D116" s="392" t="n">
        <f aca="false">февраль!D117</f>
        <v>0</v>
      </c>
      <c r="E116" s="392" t="n">
        <f aca="false">март!D117</f>
        <v>0</v>
      </c>
      <c r="F116" s="392" t="n">
        <f aca="false">апрель!D117</f>
        <v>0</v>
      </c>
      <c r="G116" s="392" t="n">
        <f aca="false">май!D117</f>
        <v>0</v>
      </c>
      <c r="H116" s="392" t="n">
        <f aca="false">июнь!D117</f>
        <v>0</v>
      </c>
      <c r="I116" s="392" t="n">
        <f aca="false">июль!D117</f>
        <v>0</v>
      </c>
      <c r="J116" s="392" t="n">
        <f aca="false">август!D117</f>
        <v>0</v>
      </c>
      <c r="K116" s="392" t="n">
        <f aca="false">сентябрь!D117</f>
        <v>0</v>
      </c>
      <c r="L116" s="315" t="n">
        <f aca="false">октябрь!D117</f>
        <v>0</v>
      </c>
      <c r="M116" s="314" t="n">
        <f aca="false">ноябрь!D120</f>
        <v>0</v>
      </c>
      <c r="N116" s="315" t="n">
        <f aca="false">декабрь!D117</f>
        <v>0</v>
      </c>
      <c r="O116" s="393" t="n">
        <f aca="false">C116+D116+E116+F116+G116+H116+I116+J116+K116+L116+M116+N116</f>
        <v>0</v>
      </c>
      <c r="P116" s="394" t="n">
        <f aca="false">O116/98*100</f>
        <v>0</v>
      </c>
      <c r="Q116" s="307" t="n">
        <f aca="false">Q115+1</f>
        <v>108</v>
      </c>
      <c r="R116" s="221"/>
      <c r="S116" s="238"/>
      <c r="T116" s="396" t="n">
        <f aca="false">7+S116-P116</f>
        <v>7</v>
      </c>
      <c r="U116" s="397"/>
    </row>
    <row r="117" customFormat="false" ht="13.8" hidden="false" customHeight="false" outlineLevel="0" collapsed="false">
      <c r="A117" s="307" t="n">
        <f aca="false">A116+1</f>
        <v>109</v>
      </c>
      <c r="B117" s="221"/>
      <c r="C117" s="392" t="n">
        <f aca="false">январь!D118</f>
        <v>0</v>
      </c>
      <c r="D117" s="392" t="n">
        <f aca="false">февраль!D118</f>
        <v>0</v>
      </c>
      <c r="E117" s="392" t="n">
        <f aca="false">март!D118</f>
        <v>0</v>
      </c>
      <c r="F117" s="392" t="n">
        <f aca="false">апрель!D118</f>
        <v>0</v>
      </c>
      <c r="G117" s="392" t="n">
        <f aca="false">май!D118</f>
        <v>0</v>
      </c>
      <c r="H117" s="392" t="n">
        <f aca="false">июнь!D118</f>
        <v>0</v>
      </c>
      <c r="I117" s="392" t="n">
        <f aca="false">июль!D118</f>
        <v>0</v>
      </c>
      <c r="J117" s="392" t="n">
        <f aca="false">август!D118</f>
        <v>0</v>
      </c>
      <c r="K117" s="392" t="n">
        <f aca="false">сентябрь!D118</f>
        <v>0</v>
      </c>
      <c r="L117" s="315" t="n">
        <f aca="false">октябрь!D118</f>
        <v>0</v>
      </c>
      <c r="M117" s="314" t="n">
        <f aca="false">ноябрь!D121</f>
        <v>0</v>
      </c>
      <c r="N117" s="315" t="n">
        <f aca="false">декабрь!D118</f>
        <v>0</v>
      </c>
      <c r="O117" s="393" t="n">
        <f aca="false">C117+D117+E117+F117+G117+H117+I117+J117+K117+L117+M117+N117</f>
        <v>0</v>
      </c>
      <c r="P117" s="394" t="n">
        <f aca="false">O117/98*100</f>
        <v>0</v>
      </c>
      <c r="Q117" s="307" t="n">
        <f aca="false">Q116+1</f>
        <v>109</v>
      </c>
      <c r="R117" s="221"/>
      <c r="S117" s="238"/>
      <c r="T117" s="396" t="n">
        <f aca="false">7+S117-P117</f>
        <v>7</v>
      </c>
      <c r="U117" s="397"/>
    </row>
    <row r="118" customFormat="false" ht="13.8" hidden="false" customHeight="false" outlineLevel="0" collapsed="false">
      <c r="A118" s="307" t="n">
        <f aca="false">A117+1</f>
        <v>110</v>
      </c>
      <c r="B118" s="221"/>
      <c r="C118" s="392" t="n">
        <f aca="false">январь!D119</f>
        <v>0</v>
      </c>
      <c r="D118" s="392" t="n">
        <f aca="false">февраль!D119</f>
        <v>0</v>
      </c>
      <c r="E118" s="392" t="n">
        <f aca="false">март!D119</f>
        <v>0</v>
      </c>
      <c r="F118" s="392" t="n">
        <f aca="false">апрель!D119</f>
        <v>0</v>
      </c>
      <c r="G118" s="392" t="n">
        <f aca="false">май!D119</f>
        <v>0</v>
      </c>
      <c r="H118" s="392" t="n">
        <f aca="false">июнь!D119</f>
        <v>0</v>
      </c>
      <c r="I118" s="392" t="n">
        <f aca="false">июль!D119</f>
        <v>0</v>
      </c>
      <c r="J118" s="392" t="n">
        <f aca="false">август!D119</f>
        <v>0</v>
      </c>
      <c r="K118" s="392" t="n">
        <f aca="false">сентябрь!D119</f>
        <v>0</v>
      </c>
      <c r="L118" s="315" t="n">
        <f aca="false">октябрь!D119</f>
        <v>0</v>
      </c>
      <c r="M118" s="314" t="n">
        <f aca="false">ноябрь!D122</f>
        <v>0</v>
      </c>
      <c r="N118" s="315" t="n">
        <f aca="false">декабрь!D119</f>
        <v>0</v>
      </c>
      <c r="O118" s="393" t="n">
        <f aca="false">C118+D118+E118+F118+G118+H118+I118+J118+K118+L118+M118+N118</f>
        <v>0</v>
      </c>
      <c r="P118" s="394" t="n">
        <f aca="false">O118/98*100</f>
        <v>0</v>
      </c>
      <c r="Q118" s="307" t="n">
        <f aca="false">Q117+1</f>
        <v>110</v>
      </c>
      <c r="R118" s="221"/>
      <c r="S118" s="238"/>
      <c r="T118" s="396" t="n">
        <f aca="false">7+S118-P118</f>
        <v>7</v>
      </c>
      <c r="U118" s="397"/>
    </row>
    <row r="119" customFormat="false" ht="12.75" hidden="false" customHeight="true" outlineLevel="0" collapsed="false">
      <c r="A119" s="307" t="n">
        <f aca="false">A118+1</f>
        <v>111</v>
      </c>
      <c r="B119" s="221"/>
      <c r="C119" s="392" t="n">
        <f aca="false">январь!D120</f>
        <v>0</v>
      </c>
      <c r="D119" s="392" t="n">
        <f aca="false">февраль!D120</f>
        <v>0</v>
      </c>
      <c r="E119" s="392" t="n">
        <f aca="false">март!D120</f>
        <v>0</v>
      </c>
      <c r="F119" s="392" t="n">
        <f aca="false">апрель!D120</f>
        <v>0</v>
      </c>
      <c r="G119" s="392" t="n">
        <f aca="false">май!D120</f>
        <v>0</v>
      </c>
      <c r="H119" s="392" t="n">
        <f aca="false">июнь!D120</f>
        <v>0</v>
      </c>
      <c r="I119" s="392" t="n">
        <f aca="false">июль!D120</f>
        <v>0</v>
      </c>
      <c r="J119" s="392" t="n">
        <f aca="false">август!D120</f>
        <v>0</v>
      </c>
      <c r="K119" s="392" t="n">
        <f aca="false">сентябрь!D120</f>
        <v>0</v>
      </c>
      <c r="L119" s="315" t="n">
        <f aca="false">октябрь!D120</f>
        <v>0</v>
      </c>
      <c r="M119" s="314" t="n">
        <f aca="false">ноябрь!D123</f>
        <v>0</v>
      </c>
      <c r="N119" s="315" t="n">
        <f aca="false">декабрь!D120</f>
        <v>0</v>
      </c>
      <c r="O119" s="393" t="n">
        <f aca="false">C119+D119+E119+F119+G119+H119+I119+J119+K119+L119+M119+N119</f>
        <v>0</v>
      </c>
      <c r="P119" s="394" t="n">
        <f aca="false">O119/98*100</f>
        <v>0</v>
      </c>
      <c r="Q119" s="307" t="n">
        <f aca="false">Q118+1</f>
        <v>111</v>
      </c>
      <c r="R119" s="402"/>
      <c r="S119" s="238"/>
      <c r="T119" s="396" t="n">
        <f aca="false">7+S119-P119</f>
        <v>7</v>
      </c>
      <c r="U119" s="397"/>
    </row>
    <row r="120" customFormat="false" ht="12.75" hidden="false" customHeight="true" outlineLevel="0" collapsed="false">
      <c r="A120" s="307" t="n">
        <f aca="false">A119+1</f>
        <v>112</v>
      </c>
      <c r="B120" s="221"/>
      <c r="C120" s="392" t="n">
        <f aca="false">январь!D121</f>
        <v>0</v>
      </c>
      <c r="D120" s="392" t="n">
        <f aca="false">февраль!D121</f>
        <v>0</v>
      </c>
      <c r="E120" s="392" t="n">
        <f aca="false">март!D121</f>
        <v>0</v>
      </c>
      <c r="F120" s="392" t="n">
        <f aca="false">апрель!D121</f>
        <v>0</v>
      </c>
      <c r="G120" s="392" t="n">
        <f aca="false">май!D121</f>
        <v>0</v>
      </c>
      <c r="H120" s="392" t="n">
        <f aca="false">июнь!D121</f>
        <v>0</v>
      </c>
      <c r="I120" s="392" t="n">
        <f aca="false">июль!D121</f>
        <v>0</v>
      </c>
      <c r="J120" s="392" t="n">
        <f aca="false">август!D121</f>
        <v>0</v>
      </c>
      <c r="K120" s="392" t="n">
        <f aca="false">сентябрь!D121</f>
        <v>0</v>
      </c>
      <c r="L120" s="315" t="n">
        <f aca="false">октябрь!D121</f>
        <v>0</v>
      </c>
      <c r="M120" s="314" t="n">
        <f aca="false">ноябрь!D124</f>
        <v>0</v>
      </c>
      <c r="N120" s="315" t="n">
        <f aca="false">декабрь!D121</f>
        <v>0</v>
      </c>
      <c r="O120" s="393" t="n">
        <f aca="false">C120+D120+E120+F120+G120+H120+I120+J120+K120+L120+M120+N120</f>
        <v>0</v>
      </c>
      <c r="P120" s="394" t="n">
        <f aca="false">O120/98*100</f>
        <v>0</v>
      </c>
      <c r="Q120" s="307" t="n">
        <f aca="false">Q119+1</f>
        <v>112</v>
      </c>
      <c r="R120" s="221"/>
      <c r="S120" s="238"/>
      <c r="T120" s="396" t="n">
        <f aca="false">7+S120-P120</f>
        <v>7</v>
      </c>
      <c r="U120" s="397"/>
    </row>
    <row r="121" customFormat="false" ht="13.8" hidden="false" customHeight="false" outlineLevel="0" collapsed="false">
      <c r="A121" s="307" t="n">
        <f aca="false">A120+1</f>
        <v>113</v>
      </c>
      <c r="B121" s="221"/>
      <c r="C121" s="392" t="n">
        <f aca="false">январь!D122</f>
        <v>0</v>
      </c>
      <c r="D121" s="392" t="n">
        <f aca="false">февраль!D122</f>
        <v>0</v>
      </c>
      <c r="E121" s="392" t="n">
        <f aca="false">март!D122</f>
        <v>0</v>
      </c>
      <c r="F121" s="392" t="n">
        <f aca="false">апрель!D122</f>
        <v>0</v>
      </c>
      <c r="G121" s="392" t="n">
        <f aca="false">май!D122</f>
        <v>0</v>
      </c>
      <c r="H121" s="392" t="n">
        <f aca="false">июнь!D122</f>
        <v>0</v>
      </c>
      <c r="I121" s="392" t="n">
        <f aca="false">июль!D122</f>
        <v>0</v>
      </c>
      <c r="J121" s="392" t="n">
        <f aca="false">август!D122</f>
        <v>0</v>
      </c>
      <c r="K121" s="392" t="n">
        <f aca="false">сентябрь!D122</f>
        <v>0</v>
      </c>
      <c r="L121" s="315" t="n">
        <f aca="false">октябрь!D122</f>
        <v>0</v>
      </c>
      <c r="M121" s="314" t="n">
        <f aca="false">ноябрь!D125</f>
        <v>0</v>
      </c>
      <c r="N121" s="315" t="n">
        <f aca="false">декабрь!D122</f>
        <v>0</v>
      </c>
      <c r="O121" s="393" t="n">
        <f aca="false">C121+D121+E121+F121+G121+H121+I121+J121+K121+L121+M121+N121</f>
        <v>0</v>
      </c>
      <c r="P121" s="394" t="n">
        <f aca="false">O121/98*100</f>
        <v>0</v>
      </c>
      <c r="Q121" s="307" t="n">
        <f aca="false">Q120+1</f>
        <v>113</v>
      </c>
      <c r="R121" s="221"/>
      <c r="S121" s="238"/>
      <c r="T121" s="396" t="n">
        <f aca="false">7+S121-P121</f>
        <v>7</v>
      </c>
      <c r="U121" s="397"/>
    </row>
    <row r="122" customFormat="false" ht="13.8" hidden="false" customHeight="false" outlineLevel="0" collapsed="false">
      <c r="A122" s="307" t="n">
        <f aca="false">A121+1</f>
        <v>114</v>
      </c>
      <c r="B122" s="221"/>
      <c r="C122" s="392" t="n">
        <f aca="false">январь!D123</f>
        <v>10.29</v>
      </c>
      <c r="D122" s="392" t="n">
        <f aca="false">февраль!D123</f>
        <v>0</v>
      </c>
      <c r="E122" s="392" t="n">
        <f aca="false">март!D123</f>
        <v>0</v>
      </c>
      <c r="F122" s="392" t="n">
        <f aca="false">апрель!D123</f>
        <v>0</v>
      </c>
      <c r="G122" s="392" t="n">
        <f aca="false">май!D123</f>
        <v>0</v>
      </c>
      <c r="H122" s="392" t="n">
        <f aca="false">июнь!D123</f>
        <v>0</v>
      </c>
      <c r="I122" s="392" t="n">
        <f aca="false">июль!D123</f>
        <v>0</v>
      </c>
      <c r="J122" s="392" t="n">
        <f aca="false">август!D123</f>
        <v>0</v>
      </c>
      <c r="K122" s="392" t="n">
        <f aca="false">сентябрь!D123</f>
        <v>0</v>
      </c>
      <c r="L122" s="315" t="n">
        <f aca="false">октябрь!D123</f>
        <v>0</v>
      </c>
      <c r="M122" s="314" t="n">
        <f aca="false">ноябрь!D126</f>
        <v>0</v>
      </c>
      <c r="N122" s="315" t="n">
        <f aca="false">декабрь!D123</f>
        <v>0</v>
      </c>
      <c r="O122" s="393" t="n">
        <f aca="false">C122+D122+E122+F122+G122+H122+I122+J122+K122+L122+M122+N122</f>
        <v>10.29</v>
      </c>
      <c r="P122" s="394" t="n">
        <f aca="false">O122/98*100</f>
        <v>10.5</v>
      </c>
      <c r="Q122" s="307" t="n">
        <f aca="false">Q121+1</f>
        <v>114</v>
      </c>
      <c r="R122" s="221"/>
      <c r="S122" s="238"/>
      <c r="T122" s="396" t="n">
        <f aca="false">7+S122-P122</f>
        <v>-3.5</v>
      </c>
      <c r="U122" s="406"/>
    </row>
    <row r="123" customFormat="false" ht="13.8" hidden="false" customHeight="false" outlineLevel="0" collapsed="false">
      <c r="A123" s="307" t="n">
        <f aca="false">A122+1</f>
        <v>115</v>
      </c>
      <c r="B123" s="221"/>
      <c r="C123" s="392" t="n">
        <f aca="false">январь!D124</f>
        <v>0</v>
      </c>
      <c r="D123" s="392" t="n">
        <f aca="false">февраль!D124</f>
        <v>0</v>
      </c>
      <c r="E123" s="392" t="n">
        <f aca="false">март!D124</f>
        <v>0</v>
      </c>
      <c r="F123" s="392" t="n">
        <f aca="false">апрель!D124</f>
        <v>0</v>
      </c>
      <c r="G123" s="392" t="n">
        <f aca="false">май!D124</f>
        <v>0</v>
      </c>
      <c r="H123" s="392" t="n">
        <f aca="false">июнь!D124</f>
        <v>0</v>
      </c>
      <c r="I123" s="392" t="n">
        <f aca="false">июль!D124</f>
        <v>0</v>
      </c>
      <c r="J123" s="392" t="n">
        <f aca="false">август!D124</f>
        <v>0</v>
      </c>
      <c r="K123" s="392" t="n">
        <f aca="false">сентябрь!D124</f>
        <v>0</v>
      </c>
      <c r="L123" s="315" t="n">
        <f aca="false">октябрь!D124</f>
        <v>0</v>
      </c>
      <c r="M123" s="314" t="n">
        <f aca="false">ноябрь!D127</f>
        <v>0</v>
      </c>
      <c r="N123" s="315" t="n">
        <f aca="false">декабрь!D124</f>
        <v>0</v>
      </c>
      <c r="O123" s="393" t="n">
        <f aca="false">C123+D123+E123+F123+G123+H123+I123+J123+K123+L123+M123+N123</f>
        <v>0</v>
      </c>
      <c r="P123" s="394" t="n">
        <f aca="false">O123/98*100</f>
        <v>0</v>
      </c>
      <c r="Q123" s="307" t="n">
        <f aca="false">Q122+1</f>
        <v>115</v>
      </c>
      <c r="R123" s="221"/>
      <c r="S123" s="238"/>
      <c r="T123" s="396" t="n">
        <f aca="false">7+S123-P123</f>
        <v>7</v>
      </c>
      <c r="U123" s="397"/>
    </row>
    <row r="124" customFormat="false" ht="13.8" hidden="false" customHeight="false" outlineLevel="0" collapsed="false">
      <c r="A124" s="307" t="n">
        <f aca="false">A123+1</f>
        <v>116</v>
      </c>
      <c r="B124" s="221"/>
      <c r="C124" s="392" t="n">
        <f aca="false">январь!D125</f>
        <v>0</v>
      </c>
      <c r="D124" s="392" t="n">
        <f aca="false">февраль!D125</f>
        <v>0</v>
      </c>
      <c r="E124" s="392" t="n">
        <f aca="false">март!D125</f>
        <v>0</v>
      </c>
      <c r="F124" s="392" t="n">
        <f aca="false">апрель!D125</f>
        <v>0</v>
      </c>
      <c r="G124" s="392" t="n">
        <f aca="false">май!D125</f>
        <v>0</v>
      </c>
      <c r="H124" s="392" t="n">
        <f aca="false">июнь!D125</f>
        <v>0</v>
      </c>
      <c r="I124" s="392" t="n">
        <f aca="false">июль!D125</f>
        <v>0</v>
      </c>
      <c r="J124" s="392" t="n">
        <f aca="false">август!D125</f>
        <v>0</v>
      </c>
      <c r="K124" s="392" t="n">
        <f aca="false">сентябрь!D125</f>
        <v>0</v>
      </c>
      <c r="L124" s="315" t="n">
        <f aca="false">октябрь!D125</f>
        <v>0</v>
      </c>
      <c r="M124" s="314" t="n">
        <f aca="false">ноябрь!D128</f>
        <v>0</v>
      </c>
      <c r="N124" s="315" t="n">
        <f aca="false">декабрь!D125</f>
        <v>0</v>
      </c>
      <c r="O124" s="393" t="n">
        <f aca="false">C124+D124+E124+F124+G124+H124+I124+J124+K124+L124+M124+N124</f>
        <v>0</v>
      </c>
      <c r="P124" s="394" t="n">
        <f aca="false">O124/98*100</f>
        <v>0</v>
      </c>
      <c r="Q124" s="307" t="n">
        <f aca="false">Q123+1</f>
        <v>116</v>
      </c>
      <c r="R124" s="221"/>
      <c r="S124" s="238"/>
      <c r="T124" s="396" t="n">
        <f aca="false">7+S124-P124</f>
        <v>7</v>
      </c>
      <c r="U124" s="397"/>
    </row>
    <row r="125" customFormat="false" ht="11.25" hidden="false" customHeight="true" outlineLevel="0" collapsed="false">
      <c r="A125" s="307" t="n">
        <f aca="false">A124+1</f>
        <v>117</v>
      </c>
      <c r="B125" s="221"/>
      <c r="C125" s="392" t="n">
        <f aca="false">январь!D126</f>
        <v>0</v>
      </c>
      <c r="D125" s="392" t="n">
        <f aca="false">февраль!D126</f>
        <v>0</v>
      </c>
      <c r="E125" s="392" t="n">
        <f aca="false">март!D126</f>
        <v>0</v>
      </c>
      <c r="F125" s="392" t="n">
        <f aca="false">апрель!D126</f>
        <v>0</v>
      </c>
      <c r="G125" s="392" t="n">
        <f aca="false">май!D126</f>
        <v>0</v>
      </c>
      <c r="H125" s="392" t="n">
        <f aca="false">июнь!D126</f>
        <v>0</v>
      </c>
      <c r="I125" s="392" t="n">
        <f aca="false">июль!D126</f>
        <v>0</v>
      </c>
      <c r="J125" s="392" t="n">
        <f aca="false">август!D126</f>
        <v>0</v>
      </c>
      <c r="K125" s="392" t="n">
        <f aca="false">сентябрь!D126</f>
        <v>0</v>
      </c>
      <c r="L125" s="315" t="n">
        <f aca="false">октябрь!D126</f>
        <v>0</v>
      </c>
      <c r="M125" s="314" t="n">
        <f aca="false">ноябрь!D129</f>
        <v>0</v>
      </c>
      <c r="N125" s="315" t="n">
        <f aca="false">декабрь!D126</f>
        <v>0</v>
      </c>
      <c r="O125" s="393" t="n">
        <f aca="false">C125+D125+E125+F125+G125+H125+I125+J125+K125+L125+M125+N125</f>
        <v>0</v>
      </c>
      <c r="P125" s="394" t="n">
        <f aca="false">O125/98*100</f>
        <v>0</v>
      </c>
      <c r="Q125" s="307" t="n">
        <f aca="false">Q124+1</f>
        <v>117</v>
      </c>
      <c r="R125" s="221"/>
      <c r="S125" s="238"/>
      <c r="T125" s="396" t="n">
        <f aca="false">7+S125-P125</f>
        <v>7</v>
      </c>
      <c r="U125" s="397"/>
    </row>
    <row r="126" customFormat="false" ht="13.8" hidden="false" customHeight="false" outlineLevel="0" collapsed="false">
      <c r="A126" s="307" t="n">
        <f aca="false">A125+1</f>
        <v>118</v>
      </c>
      <c r="B126" s="221"/>
      <c r="C126" s="392" t="n">
        <f aca="false">январь!D127</f>
        <v>0</v>
      </c>
      <c r="D126" s="392" t="n">
        <f aca="false">февраль!D127</f>
        <v>0</v>
      </c>
      <c r="E126" s="392" t="n">
        <f aca="false">март!D127</f>
        <v>0</v>
      </c>
      <c r="F126" s="392" t="n">
        <f aca="false">апрель!D127</f>
        <v>0</v>
      </c>
      <c r="G126" s="392" t="n">
        <f aca="false">май!D127</f>
        <v>0</v>
      </c>
      <c r="H126" s="392" t="n">
        <f aca="false">июнь!D127</f>
        <v>0</v>
      </c>
      <c r="I126" s="392" t="n">
        <f aca="false">июль!D127</f>
        <v>0</v>
      </c>
      <c r="J126" s="392" t="n">
        <f aca="false">август!D127</f>
        <v>0</v>
      </c>
      <c r="K126" s="392" t="n">
        <f aca="false">сентябрь!D127</f>
        <v>0</v>
      </c>
      <c r="L126" s="315" t="n">
        <f aca="false">октябрь!D127</f>
        <v>0</v>
      </c>
      <c r="M126" s="314" t="n">
        <f aca="false">ноябрь!D130</f>
        <v>0</v>
      </c>
      <c r="N126" s="315" t="n">
        <f aca="false">декабрь!D127</f>
        <v>0</v>
      </c>
      <c r="O126" s="393" t="n">
        <f aca="false">C126+D126+E126+F126+G126+H126+I126+J126+K126+L126+M126+N126</f>
        <v>0</v>
      </c>
      <c r="P126" s="394" t="n">
        <f aca="false">O126/98*100</f>
        <v>0</v>
      </c>
      <c r="Q126" s="307" t="n">
        <f aca="false">Q125+1</f>
        <v>118</v>
      </c>
      <c r="R126" s="221"/>
      <c r="S126" s="238"/>
      <c r="T126" s="396" t="n">
        <f aca="false">7+S126-P126</f>
        <v>7</v>
      </c>
      <c r="U126" s="397"/>
    </row>
    <row r="127" customFormat="false" ht="13.8" hidden="false" customHeight="false" outlineLevel="0" collapsed="false">
      <c r="A127" s="307" t="n">
        <f aca="false">A126+1</f>
        <v>119</v>
      </c>
      <c r="B127" s="221"/>
      <c r="C127" s="392" t="n">
        <f aca="false">январь!D128</f>
        <v>0</v>
      </c>
      <c r="D127" s="392" t="n">
        <f aca="false">февраль!D128</f>
        <v>0</v>
      </c>
      <c r="E127" s="392" t="n">
        <f aca="false">март!D128</f>
        <v>0</v>
      </c>
      <c r="F127" s="392" t="n">
        <f aca="false">апрель!D128</f>
        <v>0</v>
      </c>
      <c r="G127" s="392" t="n">
        <f aca="false">май!D128</f>
        <v>0</v>
      </c>
      <c r="H127" s="392" t="n">
        <f aca="false">июнь!D128</f>
        <v>0</v>
      </c>
      <c r="I127" s="392" t="n">
        <f aca="false">июль!D128</f>
        <v>0</v>
      </c>
      <c r="J127" s="392" t="n">
        <f aca="false">август!D128</f>
        <v>0</v>
      </c>
      <c r="K127" s="392" t="n">
        <f aca="false">сентябрь!D128</f>
        <v>0</v>
      </c>
      <c r="L127" s="315" t="n">
        <f aca="false">октябрь!D128</f>
        <v>0</v>
      </c>
      <c r="M127" s="314" t="n">
        <f aca="false">ноябрь!D131</f>
        <v>0</v>
      </c>
      <c r="N127" s="315" t="n">
        <f aca="false">декабрь!D128</f>
        <v>0</v>
      </c>
      <c r="O127" s="393" t="n">
        <f aca="false">C127+D127+E127+F127+G127+H127+I127+J127+K127+L127+M127+N127</f>
        <v>0</v>
      </c>
      <c r="P127" s="394" t="n">
        <f aca="false">O127/98*100</f>
        <v>0</v>
      </c>
      <c r="Q127" s="307" t="n">
        <f aca="false">Q126+1</f>
        <v>119</v>
      </c>
      <c r="R127" s="402"/>
      <c r="S127" s="238"/>
      <c r="T127" s="396" t="n">
        <f aca="false">7+S127-P127</f>
        <v>7</v>
      </c>
      <c r="U127" s="407"/>
    </row>
    <row r="128" customFormat="false" ht="12.8" hidden="false" customHeight="false" outlineLevel="0" collapsed="false">
      <c r="A128" s="408"/>
      <c r="B128" s="408"/>
      <c r="C128" s="318" t="n">
        <f aca="false">SUM(C8:C127)</f>
        <v>10.29</v>
      </c>
      <c r="D128" s="318" t="n">
        <f aca="false">SUM(D8:D127)</f>
        <v>0</v>
      </c>
      <c r="E128" s="318" t="n">
        <f aca="false">SUM(E8:E127)</f>
        <v>0</v>
      </c>
      <c r="F128" s="318" t="n">
        <f aca="false">SUM(F8:F127)</f>
        <v>0</v>
      </c>
      <c r="G128" s="318" t="n">
        <f aca="false">SUM(G8:G127)</f>
        <v>0</v>
      </c>
      <c r="H128" s="318" t="n">
        <f aca="false">SUM(H8:H127)</f>
        <v>0</v>
      </c>
      <c r="I128" s="318" t="n">
        <f aca="false">SUM(I8:I127)</f>
        <v>0</v>
      </c>
      <c r="J128" s="318" t="n">
        <f aca="false">SUM(J8:J127)</f>
        <v>0</v>
      </c>
      <c r="K128" s="318" t="n">
        <f aca="false">SUM(K8:K127)</f>
        <v>0</v>
      </c>
      <c r="L128" s="318" t="n">
        <f aca="false">SUM(L8:L127)</f>
        <v>0</v>
      </c>
      <c r="M128" s="409" t="n">
        <f aca="false">SUM(M8:M127)</f>
        <v>0</v>
      </c>
      <c r="N128" s="318" t="n">
        <f aca="false">SUM(N8:N127)</f>
        <v>0</v>
      </c>
      <c r="O128" s="393" t="n">
        <f aca="false">SUM(O8:O127)</f>
        <v>10.29</v>
      </c>
      <c r="P128" s="393" t="n">
        <f aca="false">SUM(P8:P127)</f>
        <v>27.5</v>
      </c>
      <c r="Q128" s="410"/>
      <c r="R128" s="411"/>
    </row>
    <row r="129" customFormat="false" ht="12.8" hidden="false" customHeight="false" outlineLevel="0" collapsed="false">
      <c r="O129" s="412"/>
      <c r="P129" s="412"/>
      <c r="R129" s="383"/>
    </row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</sheetData>
  <autoFilter ref="T2:T129"/>
  <mergeCells count="23">
    <mergeCell ref="A2:S2"/>
    <mergeCell ref="T3:AH3"/>
    <mergeCell ref="A4:A6"/>
    <mergeCell ref="B4:B6"/>
    <mergeCell ref="C4:N4"/>
    <mergeCell ref="O4:O6"/>
    <mergeCell ref="P4:P6"/>
    <mergeCell ref="Q4:Q6"/>
    <mergeCell ref="R4:R6"/>
    <mergeCell ref="S4:S7"/>
    <mergeCell ref="T4:T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eadings="false" gridLines="false" gridLinesSet="true" horizontalCentered="false" verticalCentered="false"/>
  <pageMargins left="0.39375" right="0.118055555555556" top="0.354166666666667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false"/>
  </sheetPr>
  <dimension ref="A2:AH130"/>
  <sheetViews>
    <sheetView showFormulas="false" showGridLines="true" showRowColHeaders="true" showZeros="true" rightToLeft="false" tabSelected="false" showOutlineSymbols="true" defaultGridColor="true" view="normal" topLeftCell="E1" colorId="64" zoomScale="150" zoomScaleNormal="150" zoomScalePageLayoutView="100" workbookViewId="0">
      <selection pane="topLeft" activeCell="B8" activeCellId="0" sqref="B8"/>
    </sheetView>
  </sheetViews>
  <sheetFormatPr defaultColWidth="9.1484375" defaultRowHeight="11.25" zeroHeight="false" outlineLevelRow="0" outlineLevelCol="0"/>
  <cols>
    <col collapsed="false" customWidth="true" hidden="false" outlineLevel="0" max="1" min="1" style="383" width="3.3"/>
    <col collapsed="false" customWidth="true" hidden="false" outlineLevel="0" max="2" min="2" style="383" width="13.02"/>
    <col collapsed="false" customWidth="true" hidden="false" outlineLevel="0" max="4" min="3" style="383" width="6.87"/>
    <col collapsed="false" customWidth="true" hidden="false" outlineLevel="0" max="5" min="5" style="383" width="7.15"/>
    <col collapsed="false" customWidth="true" hidden="false" outlineLevel="0" max="6" min="6" style="383" width="6.87"/>
    <col collapsed="false" customWidth="true" hidden="false" outlineLevel="0" max="8" min="7" style="383" width="7"/>
    <col collapsed="false" customWidth="true" hidden="false" outlineLevel="0" max="9" min="9" style="383" width="6.71"/>
    <col collapsed="false" customWidth="true" hidden="false" outlineLevel="0" max="10" min="10" style="383" width="7"/>
    <col collapsed="false" customWidth="true" hidden="false" outlineLevel="0" max="11" min="11" style="383" width="6.71"/>
    <col collapsed="false" customWidth="true" hidden="false" outlineLevel="0" max="12" min="12" style="383" width="7"/>
    <col collapsed="false" customWidth="true" hidden="false" outlineLevel="0" max="13" min="13" style="384" width="6.57"/>
    <col collapsed="false" customWidth="true" hidden="false" outlineLevel="0" max="14" min="14" style="383" width="6.57"/>
    <col collapsed="false" customWidth="true" hidden="false" outlineLevel="0" max="15" min="15" style="383" width="6.87"/>
    <col collapsed="false" customWidth="true" hidden="false" outlineLevel="0" max="16" min="16" style="383" width="7.15"/>
    <col collapsed="false" customWidth="true" hidden="false" outlineLevel="0" max="17" min="17" style="383" width="3.86"/>
    <col collapsed="false" customWidth="true" hidden="false" outlineLevel="0" max="18" min="18" style="383" width="12.71"/>
    <col collapsed="false" customWidth="true" hidden="false" outlineLevel="0" max="19" min="19" style="383" width="9.59"/>
    <col collapsed="false" customWidth="true" hidden="false" outlineLevel="0" max="20" min="20" style="383" width="7.41"/>
    <col collapsed="false" customWidth="true" hidden="false" outlineLevel="0" max="21" min="21" style="383" width="8.86"/>
    <col collapsed="false" customWidth="false" hidden="false" outlineLevel="0" max="1024" min="22" style="383" width="9.13"/>
  </cols>
  <sheetData>
    <row r="2" s="387" customFormat="true" ht="10.5" hidden="false" customHeight="false" outlineLevel="0" collapsed="false">
      <c r="A2" s="386" t="s">
        <v>117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</row>
    <row r="3" s="387" customFormat="true" ht="15" hidden="false" customHeight="true" outlineLevel="0" collapsed="false">
      <c r="A3" s="386" t="s">
        <v>118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 t="s">
        <v>14</v>
      </c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</row>
    <row r="4" customFormat="false" ht="15" hidden="false" customHeight="true" outlineLevel="0" collapsed="false">
      <c r="A4" s="290" t="s">
        <v>4</v>
      </c>
      <c r="B4" s="290" t="s">
        <v>5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88" t="s">
        <v>84</v>
      </c>
      <c r="P4" s="413" t="s">
        <v>85</v>
      </c>
      <c r="Q4" s="290" t="s">
        <v>4</v>
      </c>
      <c r="R4" s="290" t="s">
        <v>5</v>
      </c>
      <c r="S4" s="414" t="s">
        <v>111</v>
      </c>
    </row>
    <row r="5" customFormat="false" ht="15" hidden="false" customHeight="true" outlineLevel="0" collapsed="false">
      <c r="A5" s="290"/>
      <c r="B5" s="290"/>
      <c r="C5" s="290" t="s">
        <v>59</v>
      </c>
      <c r="D5" s="290" t="s">
        <v>60</v>
      </c>
      <c r="E5" s="290" t="s">
        <v>61</v>
      </c>
      <c r="F5" s="290" t="s">
        <v>62</v>
      </c>
      <c r="G5" s="290" t="s">
        <v>63</v>
      </c>
      <c r="H5" s="290" t="s">
        <v>64</v>
      </c>
      <c r="I5" s="290" t="s">
        <v>65</v>
      </c>
      <c r="J5" s="290" t="s">
        <v>66</v>
      </c>
      <c r="K5" s="290" t="s">
        <v>67</v>
      </c>
      <c r="L5" s="290" t="s">
        <v>68</v>
      </c>
      <c r="M5" s="303" t="s">
        <v>69</v>
      </c>
      <c r="N5" s="290" t="s">
        <v>70</v>
      </c>
      <c r="O5" s="288"/>
      <c r="P5" s="413"/>
      <c r="Q5" s="290"/>
      <c r="R5" s="290"/>
      <c r="S5" s="414"/>
    </row>
    <row r="6" customFormat="false" ht="7.5" hidden="false" customHeight="true" outlineLevel="0" collapsed="false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303"/>
      <c r="N6" s="290"/>
      <c r="O6" s="288"/>
      <c r="P6" s="413"/>
      <c r="Q6" s="290"/>
      <c r="R6" s="290"/>
      <c r="S6" s="414"/>
    </row>
    <row r="7" customFormat="false" ht="11.25" hidden="false" customHeight="false" outlineLevel="0" collapsed="false">
      <c r="A7" s="290" t="n">
        <v>1</v>
      </c>
      <c r="B7" s="290" t="n">
        <v>2</v>
      </c>
      <c r="C7" s="290" t="n">
        <v>3</v>
      </c>
      <c r="D7" s="290" t="n">
        <v>4</v>
      </c>
      <c r="E7" s="290" t="n">
        <v>5</v>
      </c>
      <c r="F7" s="290" t="n">
        <v>6</v>
      </c>
      <c r="G7" s="290" t="n">
        <v>7</v>
      </c>
      <c r="H7" s="290" t="n">
        <v>8</v>
      </c>
      <c r="I7" s="290" t="n">
        <v>9</v>
      </c>
      <c r="J7" s="290" t="n">
        <v>10</v>
      </c>
      <c r="K7" s="290" t="n">
        <v>11</v>
      </c>
      <c r="L7" s="290" t="n">
        <v>12</v>
      </c>
      <c r="M7" s="303" t="n">
        <v>13</v>
      </c>
      <c r="N7" s="290" t="n">
        <v>14</v>
      </c>
      <c r="O7" s="288" t="n">
        <v>15</v>
      </c>
      <c r="P7" s="413" t="n">
        <v>16</v>
      </c>
      <c r="Q7" s="290" t="n">
        <v>17</v>
      </c>
      <c r="R7" s="290" t="n">
        <v>18</v>
      </c>
      <c r="S7" s="415"/>
    </row>
    <row r="8" customFormat="false" ht="11.25" hidden="false" customHeight="true" outlineLevel="0" collapsed="false">
      <c r="A8" s="416" t="n">
        <v>1</v>
      </c>
      <c r="B8" s="417"/>
      <c r="C8" s="418" t="n">
        <f aca="false">январь!G9</f>
        <v>0</v>
      </c>
      <c r="D8" s="418" t="n">
        <f aca="false">февраль!G9</f>
        <v>0</v>
      </c>
      <c r="E8" s="418" t="n">
        <f aca="false">март!G9</f>
        <v>0</v>
      </c>
      <c r="F8" s="418" t="n">
        <f aca="false">апрель!G9</f>
        <v>0</v>
      </c>
      <c r="G8" s="418" t="n">
        <f aca="false">май!G9</f>
        <v>0</v>
      </c>
      <c r="H8" s="418" t="n">
        <f aca="false">июнь!G9</f>
        <v>0</v>
      </c>
      <c r="I8" s="418" t="n">
        <f aca="false">июль!G9</f>
        <v>0</v>
      </c>
      <c r="J8" s="418" t="n">
        <f aca="false">август!G9</f>
        <v>0</v>
      </c>
      <c r="K8" s="419" t="n">
        <f aca="false">сентябрь!G9</f>
        <v>0</v>
      </c>
      <c r="L8" s="419" t="n">
        <f aca="false">октябрь!G9</f>
        <v>0</v>
      </c>
      <c r="M8" s="420" t="n">
        <f aca="false">ноябрь!G12</f>
        <v>0</v>
      </c>
      <c r="N8" s="419" t="n">
        <f aca="false">декабрь!G9</f>
        <v>0</v>
      </c>
      <c r="O8" s="421" t="n">
        <f aca="false">C8+D8+E8+F8+G8+H8+I8+J8+K8+L8+M8+N8</f>
        <v>0</v>
      </c>
      <c r="P8" s="422" t="n">
        <f aca="false">O8/98*100</f>
        <v>0</v>
      </c>
      <c r="Q8" s="416"/>
      <c r="R8" s="417"/>
      <c r="S8" s="217" t="n">
        <f aca="false">26-P8</f>
        <v>26</v>
      </c>
    </row>
    <row r="9" customFormat="false" ht="12.8" hidden="false" customHeight="false" outlineLevel="0" collapsed="false">
      <c r="A9" s="416" t="n">
        <f aca="false">A8+1</f>
        <v>2</v>
      </c>
      <c r="B9" s="355"/>
      <c r="C9" s="423" t="n">
        <f aca="false">январь!G10</f>
        <v>0</v>
      </c>
      <c r="D9" s="423" t="n">
        <f aca="false">февраль!G10</f>
        <v>0</v>
      </c>
      <c r="E9" s="423" t="n">
        <f aca="false">март!G10</f>
        <v>0</v>
      </c>
      <c r="F9" s="423" t="n">
        <f aca="false">апрель!G10</f>
        <v>0</v>
      </c>
      <c r="G9" s="423" t="n">
        <f aca="false">май!G10</f>
        <v>0</v>
      </c>
      <c r="H9" s="423" t="n">
        <f aca="false">июнь!G10</f>
        <v>0</v>
      </c>
      <c r="I9" s="423" t="n">
        <f aca="false">июль!G10</f>
        <v>0</v>
      </c>
      <c r="J9" s="423" t="n">
        <f aca="false">август!G10</f>
        <v>0</v>
      </c>
      <c r="K9" s="419" t="n">
        <f aca="false">сентябрь!G10</f>
        <v>0</v>
      </c>
      <c r="L9" s="419" t="n">
        <f aca="false">октябрь!G10</f>
        <v>0</v>
      </c>
      <c r="M9" s="420" t="n">
        <f aca="false">ноябрь!G13</f>
        <v>0</v>
      </c>
      <c r="N9" s="419" t="n">
        <f aca="false">декабрь!G10</f>
        <v>0</v>
      </c>
      <c r="O9" s="421" t="n">
        <f aca="false">C9+D9+E9+F9+G9+H9+I9+J9+K9+L9+M9+N9</f>
        <v>0</v>
      </c>
      <c r="P9" s="422" t="n">
        <f aca="false">O9/98*100</f>
        <v>0</v>
      </c>
      <c r="Q9" s="416" t="n">
        <f aca="false">Q8+1</f>
        <v>1</v>
      </c>
      <c r="R9" s="355"/>
      <c r="S9" s="217" t="n">
        <f aca="false">26-P9</f>
        <v>26</v>
      </c>
    </row>
    <row r="10" customFormat="false" ht="12.8" hidden="false" customHeight="false" outlineLevel="0" collapsed="false">
      <c r="A10" s="416" t="n">
        <f aca="false">A9+1</f>
        <v>3</v>
      </c>
      <c r="B10" s="355"/>
      <c r="C10" s="423" t="n">
        <f aca="false">январь!G11</f>
        <v>0</v>
      </c>
      <c r="D10" s="423" t="n">
        <f aca="false">февраль!G11</f>
        <v>0</v>
      </c>
      <c r="E10" s="423" t="n">
        <f aca="false">март!G11</f>
        <v>0</v>
      </c>
      <c r="F10" s="423" t="n">
        <f aca="false">апрель!G11</f>
        <v>0</v>
      </c>
      <c r="G10" s="423" t="n">
        <f aca="false">май!G11</f>
        <v>0</v>
      </c>
      <c r="H10" s="423" t="n">
        <f aca="false">июнь!G11</f>
        <v>0</v>
      </c>
      <c r="I10" s="423" t="n">
        <f aca="false">июль!G11</f>
        <v>0</v>
      </c>
      <c r="J10" s="423" t="n">
        <f aca="false">август!G11</f>
        <v>0</v>
      </c>
      <c r="K10" s="419" t="n">
        <f aca="false">сентябрь!G11</f>
        <v>0</v>
      </c>
      <c r="L10" s="419" t="n">
        <f aca="false">октябрь!G11</f>
        <v>0</v>
      </c>
      <c r="M10" s="420" t="n">
        <f aca="false">ноябрь!G14</f>
        <v>0</v>
      </c>
      <c r="N10" s="419" t="n">
        <f aca="false">декабрь!G11</f>
        <v>0</v>
      </c>
      <c r="O10" s="421" t="n">
        <f aca="false">C10+D10+E10+F10+G10+H10+I10+J10+K10+L10+M10+N10</f>
        <v>0</v>
      </c>
      <c r="P10" s="422" t="n">
        <f aca="false">O10/98*100</f>
        <v>0</v>
      </c>
      <c r="Q10" s="416" t="n">
        <f aca="false">Q9+1</f>
        <v>2</v>
      </c>
      <c r="R10" s="355"/>
      <c r="S10" s="217" t="n">
        <f aca="false">26-P10</f>
        <v>26</v>
      </c>
    </row>
    <row r="11" customFormat="false" ht="10.15" hidden="false" customHeight="true" outlineLevel="0" collapsed="false">
      <c r="A11" s="416" t="n">
        <f aca="false">A10+1</f>
        <v>4</v>
      </c>
      <c r="B11" s="355"/>
      <c r="C11" s="423" t="n">
        <f aca="false">январь!G12</f>
        <v>0</v>
      </c>
      <c r="D11" s="423" t="n">
        <f aca="false">февраль!G12</f>
        <v>0</v>
      </c>
      <c r="E11" s="423" t="n">
        <f aca="false">март!G12</f>
        <v>0</v>
      </c>
      <c r="F11" s="423" t="n">
        <f aca="false">апрель!G12</f>
        <v>0</v>
      </c>
      <c r="G11" s="423" t="n">
        <f aca="false">май!G12</f>
        <v>0</v>
      </c>
      <c r="H11" s="423" t="n">
        <f aca="false">июнь!G12</f>
        <v>0</v>
      </c>
      <c r="I11" s="423" t="n">
        <f aca="false">июль!G12</f>
        <v>0</v>
      </c>
      <c r="J11" s="423" t="n">
        <f aca="false">август!G12</f>
        <v>0</v>
      </c>
      <c r="K11" s="419" t="n">
        <f aca="false">сентябрь!G12</f>
        <v>0</v>
      </c>
      <c r="L11" s="419" t="n">
        <f aca="false">октябрь!G12</f>
        <v>0</v>
      </c>
      <c r="M11" s="420" t="n">
        <f aca="false">ноябрь!G15</f>
        <v>0</v>
      </c>
      <c r="N11" s="419" t="n">
        <f aca="false">декабрь!G12</f>
        <v>0</v>
      </c>
      <c r="O11" s="421" t="n">
        <f aca="false">C11+D11+E11+F11+G11+H11+I11+J11+K11+L11+M11+N11</f>
        <v>0</v>
      </c>
      <c r="P11" s="422" t="n">
        <f aca="false">O11/98*100</f>
        <v>0</v>
      </c>
      <c r="Q11" s="416" t="n">
        <f aca="false">Q10+1</f>
        <v>3</v>
      </c>
      <c r="R11" s="355"/>
      <c r="S11" s="217" t="n">
        <f aca="false">26-P11</f>
        <v>26</v>
      </c>
    </row>
    <row r="12" customFormat="false" ht="12.8" hidden="false" customHeight="false" outlineLevel="0" collapsed="false">
      <c r="A12" s="416" t="n">
        <f aca="false">A11+1</f>
        <v>5</v>
      </c>
      <c r="B12" s="355"/>
      <c r="C12" s="423" t="n">
        <f aca="false">январь!G13</f>
        <v>0</v>
      </c>
      <c r="D12" s="423" t="n">
        <f aca="false">февраль!G13</f>
        <v>0</v>
      </c>
      <c r="E12" s="423" t="n">
        <f aca="false">март!G13</f>
        <v>0</v>
      </c>
      <c r="F12" s="423" t="n">
        <f aca="false">апрель!G13</f>
        <v>0</v>
      </c>
      <c r="G12" s="423" t="n">
        <f aca="false">май!G13</f>
        <v>0</v>
      </c>
      <c r="H12" s="423" t="n">
        <f aca="false">июнь!G13</f>
        <v>0</v>
      </c>
      <c r="I12" s="423" t="n">
        <f aca="false">июль!G13</f>
        <v>0</v>
      </c>
      <c r="J12" s="423" t="n">
        <f aca="false">август!G13</f>
        <v>0</v>
      </c>
      <c r="K12" s="419" t="n">
        <f aca="false">сентябрь!G13</f>
        <v>0</v>
      </c>
      <c r="L12" s="419" t="n">
        <f aca="false">октябрь!G13</f>
        <v>0</v>
      </c>
      <c r="M12" s="420" t="n">
        <f aca="false">ноябрь!G16</f>
        <v>0</v>
      </c>
      <c r="N12" s="419" t="n">
        <f aca="false">декабрь!G13</f>
        <v>0</v>
      </c>
      <c r="O12" s="421" t="n">
        <f aca="false">C12+D12+E12+F12+G12+H12+I12+J12+K12+L12+M12+N12</f>
        <v>0</v>
      </c>
      <c r="P12" s="422" t="n">
        <f aca="false">O12/98*100</f>
        <v>0</v>
      </c>
      <c r="Q12" s="416" t="n">
        <f aca="false">Q11+1</f>
        <v>4</v>
      </c>
      <c r="R12" s="355"/>
      <c r="S12" s="217" t="n">
        <f aca="false">26-P12</f>
        <v>26</v>
      </c>
    </row>
    <row r="13" customFormat="false" ht="12.8" hidden="false" customHeight="false" outlineLevel="0" collapsed="false">
      <c r="A13" s="416" t="n">
        <f aca="false">A12+1</f>
        <v>6</v>
      </c>
      <c r="B13" s="355"/>
      <c r="C13" s="423" t="n">
        <f aca="false">январь!G14</f>
        <v>0</v>
      </c>
      <c r="D13" s="423" t="n">
        <f aca="false">февраль!G14</f>
        <v>0</v>
      </c>
      <c r="E13" s="423" t="n">
        <f aca="false">март!G14</f>
        <v>0</v>
      </c>
      <c r="F13" s="423" t="n">
        <f aca="false">апрель!G14</f>
        <v>0</v>
      </c>
      <c r="G13" s="423" t="n">
        <f aca="false">май!G14</f>
        <v>0</v>
      </c>
      <c r="H13" s="423" t="n">
        <f aca="false">июнь!G14</f>
        <v>0</v>
      </c>
      <c r="I13" s="423" t="n">
        <f aca="false">июль!G14</f>
        <v>0</v>
      </c>
      <c r="J13" s="423" t="n">
        <f aca="false">август!G14</f>
        <v>0</v>
      </c>
      <c r="K13" s="419" t="n">
        <f aca="false">сентябрь!G14</f>
        <v>0</v>
      </c>
      <c r="L13" s="419" t="n">
        <f aca="false">октябрь!G14</f>
        <v>0</v>
      </c>
      <c r="M13" s="420" t="n">
        <f aca="false">ноябрь!G17</f>
        <v>0</v>
      </c>
      <c r="N13" s="419" t="n">
        <f aca="false">декабрь!G14</f>
        <v>0</v>
      </c>
      <c r="O13" s="421" t="n">
        <f aca="false">C13+D13+E13+F13+G13+H13+I13+J13+K13+L13+M13+N13</f>
        <v>0</v>
      </c>
      <c r="P13" s="422" t="n">
        <f aca="false">O13/98*100</f>
        <v>0</v>
      </c>
      <c r="Q13" s="416" t="n">
        <f aca="false">Q12+1</f>
        <v>5</v>
      </c>
      <c r="R13" s="355"/>
      <c r="S13" s="217" t="n">
        <f aca="false">26-P13</f>
        <v>26</v>
      </c>
    </row>
    <row r="14" customFormat="false" ht="12.8" hidden="false" customHeight="false" outlineLevel="0" collapsed="false">
      <c r="A14" s="416" t="n">
        <f aca="false">A13+1</f>
        <v>7</v>
      </c>
      <c r="B14" s="355"/>
      <c r="C14" s="423" t="n">
        <f aca="false">январь!G15</f>
        <v>0</v>
      </c>
      <c r="D14" s="423" t="n">
        <f aca="false">февраль!G15</f>
        <v>0</v>
      </c>
      <c r="E14" s="423" t="n">
        <f aca="false">март!G15</f>
        <v>0</v>
      </c>
      <c r="F14" s="423" t="n">
        <f aca="false">апрель!G15</f>
        <v>0</v>
      </c>
      <c r="G14" s="423" t="n">
        <f aca="false">май!G15</f>
        <v>0</v>
      </c>
      <c r="H14" s="423" t="n">
        <f aca="false">июнь!G15</f>
        <v>0</v>
      </c>
      <c r="I14" s="423" t="n">
        <f aca="false">июль!G15</f>
        <v>0</v>
      </c>
      <c r="J14" s="423" t="n">
        <f aca="false">август!G15</f>
        <v>0</v>
      </c>
      <c r="K14" s="419" t="n">
        <f aca="false">сентябрь!G15</f>
        <v>0</v>
      </c>
      <c r="L14" s="419" t="n">
        <f aca="false">октябрь!G15</f>
        <v>0</v>
      </c>
      <c r="M14" s="420" t="n">
        <f aca="false">ноябрь!G18</f>
        <v>0</v>
      </c>
      <c r="N14" s="419" t="n">
        <f aca="false">декабрь!G15</f>
        <v>0</v>
      </c>
      <c r="O14" s="421" t="n">
        <f aca="false">C14+D14+E14+F14+G14+H14+I14+J14+K14+L14+M14+N14</f>
        <v>0</v>
      </c>
      <c r="P14" s="422" t="n">
        <f aca="false">O14/98*100</f>
        <v>0</v>
      </c>
      <c r="Q14" s="416" t="n">
        <f aca="false">Q13+1</f>
        <v>6</v>
      </c>
      <c r="R14" s="355"/>
      <c r="S14" s="217" t="n">
        <f aca="false">26-P14</f>
        <v>26</v>
      </c>
    </row>
    <row r="15" customFormat="false" ht="12.8" hidden="false" customHeight="false" outlineLevel="0" collapsed="false">
      <c r="A15" s="416" t="n">
        <f aca="false">A14+1</f>
        <v>8</v>
      </c>
      <c r="B15" s="355"/>
      <c r="C15" s="423" t="n">
        <f aca="false">январь!G16</f>
        <v>0</v>
      </c>
      <c r="D15" s="423" t="n">
        <f aca="false">февраль!G16</f>
        <v>0</v>
      </c>
      <c r="E15" s="423" t="n">
        <f aca="false">март!G16</f>
        <v>0</v>
      </c>
      <c r="F15" s="423" t="n">
        <f aca="false">апрель!G16</f>
        <v>0</v>
      </c>
      <c r="G15" s="423" t="n">
        <f aca="false">май!G16</f>
        <v>0</v>
      </c>
      <c r="H15" s="423" t="n">
        <f aca="false">июнь!G16</f>
        <v>0</v>
      </c>
      <c r="I15" s="423" t="n">
        <f aca="false">июль!G16</f>
        <v>0</v>
      </c>
      <c r="J15" s="423" t="n">
        <f aca="false">август!G16</f>
        <v>0</v>
      </c>
      <c r="K15" s="419" t="n">
        <f aca="false">сентябрь!G16</f>
        <v>0</v>
      </c>
      <c r="L15" s="419" t="n">
        <f aca="false">октябрь!G16</f>
        <v>0</v>
      </c>
      <c r="M15" s="420" t="n">
        <f aca="false">ноябрь!G19</f>
        <v>0</v>
      </c>
      <c r="N15" s="419" t="n">
        <f aca="false">декабрь!G16</f>
        <v>0</v>
      </c>
      <c r="O15" s="421" t="n">
        <f aca="false">C15+D15+E15+F15+G15+H15+I15+J15+K15+L15+M15+N15</f>
        <v>0</v>
      </c>
      <c r="P15" s="422" t="n">
        <f aca="false">O15/98*100</f>
        <v>0</v>
      </c>
      <c r="Q15" s="416" t="n">
        <f aca="false">Q14+1</f>
        <v>7</v>
      </c>
      <c r="R15" s="355"/>
      <c r="S15" s="217" t="n">
        <f aca="false">26-P15</f>
        <v>26</v>
      </c>
    </row>
    <row r="16" customFormat="false" ht="12.8" hidden="false" customHeight="false" outlineLevel="0" collapsed="false">
      <c r="A16" s="416" t="n">
        <f aca="false">A15+1</f>
        <v>9</v>
      </c>
      <c r="B16" s="355"/>
      <c r="C16" s="423" t="n">
        <f aca="false">январь!G17</f>
        <v>0</v>
      </c>
      <c r="D16" s="423" t="n">
        <f aca="false">февраль!G17</f>
        <v>0</v>
      </c>
      <c r="E16" s="423" t="n">
        <f aca="false">март!G17</f>
        <v>0</v>
      </c>
      <c r="F16" s="423" t="n">
        <f aca="false">апрель!G17</f>
        <v>0</v>
      </c>
      <c r="G16" s="423" t="n">
        <f aca="false">май!G17</f>
        <v>0</v>
      </c>
      <c r="H16" s="423" t="n">
        <f aca="false">июнь!G17</f>
        <v>0</v>
      </c>
      <c r="I16" s="423" t="n">
        <f aca="false">июль!G17</f>
        <v>0</v>
      </c>
      <c r="J16" s="423" t="n">
        <f aca="false">август!G17</f>
        <v>0</v>
      </c>
      <c r="K16" s="419" t="n">
        <f aca="false">сентябрь!G17</f>
        <v>0</v>
      </c>
      <c r="L16" s="419" t="n">
        <f aca="false">октябрь!G17</f>
        <v>0</v>
      </c>
      <c r="M16" s="420" t="n">
        <f aca="false">ноябрь!G20</f>
        <v>0</v>
      </c>
      <c r="N16" s="419" t="n">
        <f aca="false">декабрь!G17</f>
        <v>0</v>
      </c>
      <c r="O16" s="421" t="n">
        <f aca="false">C16+D16+E16+F16+G16+H16+I16+J16+K16+L16+M16+N16</f>
        <v>0</v>
      </c>
      <c r="P16" s="422" t="n">
        <f aca="false">O16/98*100</f>
        <v>0</v>
      </c>
      <c r="Q16" s="416" t="n">
        <f aca="false">Q15+1</f>
        <v>8</v>
      </c>
      <c r="R16" s="355"/>
      <c r="S16" s="217" t="n">
        <f aca="false">26-P16</f>
        <v>26</v>
      </c>
    </row>
    <row r="17" customFormat="false" ht="12.8" hidden="false" customHeight="false" outlineLevel="0" collapsed="false">
      <c r="A17" s="416" t="n">
        <f aca="false">A16+1</f>
        <v>10</v>
      </c>
      <c r="B17" s="355"/>
      <c r="C17" s="423" t="n">
        <f aca="false">январь!G18</f>
        <v>0</v>
      </c>
      <c r="D17" s="423" t="n">
        <f aca="false">февраль!G18</f>
        <v>0</v>
      </c>
      <c r="E17" s="423" t="n">
        <f aca="false">март!G18</f>
        <v>0</v>
      </c>
      <c r="F17" s="423" t="n">
        <f aca="false">апрель!G18</f>
        <v>0</v>
      </c>
      <c r="G17" s="423" t="n">
        <f aca="false">май!G18</f>
        <v>0</v>
      </c>
      <c r="H17" s="423" t="n">
        <f aca="false">июнь!G18</f>
        <v>0</v>
      </c>
      <c r="I17" s="423" t="n">
        <f aca="false">июль!G18</f>
        <v>0</v>
      </c>
      <c r="J17" s="423" t="n">
        <f aca="false">август!G18</f>
        <v>0</v>
      </c>
      <c r="K17" s="419" t="n">
        <f aca="false">сентябрь!G18</f>
        <v>0</v>
      </c>
      <c r="L17" s="419" t="n">
        <f aca="false">октябрь!G18</f>
        <v>0</v>
      </c>
      <c r="M17" s="420" t="n">
        <f aca="false">ноябрь!G21</f>
        <v>0</v>
      </c>
      <c r="N17" s="419" t="n">
        <f aca="false">декабрь!G18</f>
        <v>0</v>
      </c>
      <c r="O17" s="421" t="n">
        <f aca="false">C17+D17+E17+F17+G17+H17+I17+J17+K17+L17+M17+N17</f>
        <v>0</v>
      </c>
      <c r="P17" s="422" t="n">
        <f aca="false">O17/98*100</f>
        <v>0</v>
      </c>
      <c r="Q17" s="416" t="n">
        <f aca="false">Q16+1</f>
        <v>9</v>
      </c>
      <c r="R17" s="355"/>
      <c r="S17" s="217" t="n">
        <f aca="false">26-P17</f>
        <v>26</v>
      </c>
    </row>
    <row r="18" customFormat="false" ht="13.5" hidden="false" customHeight="true" outlineLevel="0" collapsed="false">
      <c r="A18" s="416" t="n">
        <f aca="false">A17+1</f>
        <v>11</v>
      </c>
      <c r="B18" s="355"/>
      <c r="C18" s="423" t="n">
        <f aca="false">январь!G19</f>
        <v>0</v>
      </c>
      <c r="D18" s="423" t="n">
        <f aca="false">февраль!G19</f>
        <v>0</v>
      </c>
      <c r="E18" s="423" t="n">
        <f aca="false">март!G19</f>
        <v>0</v>
      </c>
      <c r="F18" s="423" t="n">
        <f aca="false">апрель!G19</f>
        <v>0</v>
      </c>
      <c r="G18" s="423" t="n">
        <f aca="false">май!G19</f>
        <v>0</v>
      </c>
      <c r="H18" s="423" t="n">
        <f aca="false">июнь!G19</f>
        <v>0</v>
      </c>
      <c r="I18" s="423" t="n">
        <f aca="false">июль!G19</f>
        <v>0</v>
      </c>
      <c r="J18" s="423" t="n">
        <f aca="false">август!G19</f>
        <v>0</v>
      </c>
      <c r="K18" s="419" t="n">
        <f aca="false">сентябрь!G19</f>
        <v>0</v>
      </c>
      <c r="L18" s="419" t="n">
        <f aca="false">октябрь!G19</f>
        <v>0</v>
      </c>
      <c r="M18" s="420" t="n">
        <f aca="false">ноябрь!G22</f>
        <v>0</v>
      </c>
      <c r="N18" s="419" t="n">
        <f aca="false">декабрь!G19</f>
        <v>0</v>
      </c>
      <c r="O18" s="421" t="n">
        <f aca="false">C18+D18+E18+F18+G18+H18+I18+J18+K18+L18+M18+N18</f>
        <v>0</v>
      </c>
      <c r="P18" s="422" t="n">
        <f aca="false">O18/98*100</f>
        <v>0</v>
      </c>
      <c r="Q18" s="416" t="n">
        <f aca="false">Q17+1</f>
        <v>10</v>
      </c>
      <c r="R18" s="355"/>
      <c r="S18" s="217" t="n">
        <f aca="false">26-P18</f>
        <v>26</v>
      </c>
    </row>
    <row r="19" customFormat="false" ht="12.8" hidden="false" customHeight="false" outlineLevel="0" collapsed="false">
      <c r="A19" s="416" t="n">
        <f aca="false">A18+1</f>
        <v>12</v>
      </c>
      <c r="B19" s="355"/>
      <c r="C19" s="423" t="n">
        <f aca="false">январь!G20</f>
        <v>0</v>
      </c>
      <c r="D19" s="423" t="n">
        <f aca="false">февраль!G20</f>
        <v>0</v>
      </c>
      <c r="E19" s="423" t="n">
        <f aca="false">март!G20</f>
        <v>0</v>
      </c>
      <c r="F19" s="423" t="n">
        <f aca="false">апрель!G20</f>
        <v>0</v>
      </c>
      <c r="G19" s="423" t="n">
        <f aca="false">май!G20</f>
        <v>0</v>
      </c>
      <c r="H19" s="423" t="n">
        <f aca="false">июнь!G20</f>
        <v>0</v>
      </c>
      <c r="I19" s="423" t="n">
        <f aca="false">июль!G20</f>
        <v>0</v>
      </c>
      <c r="J19" s="423" t="n">
        <f aca="false">август!G20</f>
        <v>0</v>
      </c>
      <c r="K19" s="419" t="n">
        <f aca="false">сентябрь!G20</f>
        <v>0</v>
      </c>
      <c r="L19" s="419" t="n">
        <f aca="false">октябрь!G20</f>
        <v>0</v>
      </c>
      <c r="M19" s="420" t="n">
        <f aca="false">ноябрь!G23</f>
        <v>0</v>
      </c>
      <c r="N19" s="419" t="n">
        <f aca="false">декабрь!G20</f>
        <v>0</v>
      </c>
      <c r="O19" s="421" t="n">
        <f aca="false">C19+D19+E19+F19+G19+H19+I19+J19+K19+L19+M19+N19</f>
        <v>0</v>
      </c>
      <c r="P19" s="422" t="n">
        <f aca="false">O19/98*100</f>
        <v>0</v>
      </c>
      <c r="Q19" s="416" t="n">
        <f aca="false">Q18+1</f>
        <v>11</v>
      </c>
      <c r="R19" s="355"/>
      <c r="S19" s="217" t="n">
        <f aca="false">26-P19</f>
        <v>26</v>
      </c>
    </row>
    <row r="20" customFormat="false" ht="12.8" hidden="false" customHeight="false" outlineLevel="0" collapsed="false">
      <c r="A20" s="416" t="n">
        <f aca="false">A19+1</f>
        <v>13</v>
      </c>
      <c r="B20" s="355"/>
      <c r="C20" s="423" t="n">
        <f aca="false">январь!G21</f>
        <v>0</v>
      </c>
      <c r="D20" s="423" t="n">
        <f aca="false">февраль!G21</f>
        <v>0</v>
      </c>
      <c r="E20" s="423" t="n">
        <f aca="false">март!G21</f>
        <v>0</v>
      </c>
      <c r="F20" s="423" t="n">
        <f aca="false">апрель!G21</f>
        <v>0</v>
      </c>
      <c r="G20" s="423" t="n">
        <f aca="false">май!G21</f>
        <v>0</v>
      </c>
      <c r="H20" s="423" t="n">
        <f aca="false">июнь!G21</f>
        <v>0</v>
      </c>
      <c r="I20" s="423" t="n">
        <f aca="false">июль!G21</f>
        <v>0</v>
      </c>
      <c r="J20" s="423" t="n">
        <f aca="false">август!G21</f>
        <v>0</v>
      </c>
      <c r="K20" s="419" t="n">
        <f aca="false">сентябрь!G21</f>
        <v>0</v>
      </c>
      <c r="L20" s="419" t="n">
        <f aca="false">октябрь!G21</f>
        <v>0</v>
      </c>
      <c r="M20" s="420" t="n">
        <f aca="false">ноябрь!G24</f>
        <v>0</v>
      </c>
      <c r="N20" s="419" t="n">
        <f aca="false">декабрь!G21</f>
        <v>0</v>
      </c>
      <c r="O20" s="421" t="n">
        <f aca="false">C20+D20+E20+F20+G20+H20+I20+J20+K20+L20+M20+N20</f>
        <v>0</v>
      </c>
      <c r="P20" s="422" t="n">
        <f aca="false">O20/98*100</f>
        <v>0</v>
      </c>
      <c r="Q20" s="416" t="n">
        <f aca="false">Q19+1</f>
        <v>12</v>
      </c>
      <c r="R20" s="355"/>
      <c r="S20" s="217" t="n">
        <f aca="false">26-P20</f>
        <v>26</v>
      </c>
    </row>
    <row r="21" customFormat="false" ht="12.8" hidden="false" customHeight="false" outlineLevel="0" collapsed="false">
      <c r="A21" s="416" t="n">
        <f aca="false">A20+1</f>
        <v>14</v>
      </c>
      <c r="B21" s="355"/>
      <c r="C21" s="423" t="n">
        <f aca="false">январь!G22</f>
        <v>0</v>
      </c>
      <c r="D21" s="423" t="n">
        <f aca="false">февраль!G22</f>
        <v>0</v>
      </c>
      <c r="E21" s="423" t="n">
        <f aca="false">март!G22</f>
        <v>0</v>
      </c>
      <c r="F21" s="423" t="n">
        <f aca="false">апрель!G22</f>
        <v>0</v>
      </c>
      <c r="G21" s="423" t="n">
        <f aca="false">май!G22</f>
        <v>0</v>
      </c>
      <c r="H21" s="423" t="n">
        <f aca="false">июнь!G22</f>
        <v>0</v>
      </c>
      <c r="I21" s="423" t="n">
        <f aca="false">июль!G22</f>
        <v>0</v>
      </c>
      <c r="J21" s="423" t="n">
        <f aca="false">август!G22</f>
        <v>0</v>
      </c>
      <c r="K21" s="419" t="n">
        <f aca="false">сентябрь!G22</f>
        <v>0</v>
      </c>
      <c r="L21" s="419" t="n">
        <f aca="false">октябрь!G22</f>
        <v>0</v>
      </c>
      <c r="M21" s="420" t="n">
        <f aca="false">ноябрь!G25</f>
        <v>0</v>
      </c>
      <c r="N21" s="419" t="n">
        <f aca="false">декабрь!G22</f>
        <v>0</v>
      </c>
      <c r="O21" s="421" t="n">
        <f aca="false">C21+D21+E21+F21+G21+H21+I21+J21+K21+L21+M21+N21</f>
        <v>0</v>
      </c>
      <c r="P21" s="422" t="n">
        <f aca="false">O21/98*100</f>
        <v>0</v>
      </c>
      <c r="Q21" s="416" t="n">
        <f aca="false">Q20+1</f>
        <v>13</v>
      </c>
      <c r="R21" s="355"/>
      <c r="S21" s="217" t="n">
        <f aca="false">26-P21</f>
        <v>26</v>
      </c>
    </row>
    <row r="22" customFormat="false" ht="12.8" hidden="false" customHeight="false" outlineLevel="0" collapsed="false">
      <c r="A22" s="416" t="n">
        <f aca="false">A21+1</f>
        <v>15</v>
      </c>
      <c r="B22" s="355"/>
      <c r="C22" s="423" t="n">
        <f aca="false">январь!G23</f>
        <v>0</v>
      </c>
      <c r="D22" s="423" t="n">
        <f aca="false">февраль!G23</f>
        <v>0</v>
      </c>
      <c r="E22" s="423" t="n">
        <f aca="false">март!G23</f>
        <v>0</v>
      </c>
      <c r="F22" s="423" t="n">
        <f aca="false">апрель!G23</f>
        <v>0</v>
      </c>
      <c r="G22" s="423" t="n">
        <f aca="false">май!G23</f>
        <v>0</v>
      </c>
      <c r="H22" s="423" t="n">
        <f aca="false">июнь!G23</f>
        <v>0</v>
      </c>
      <c r="I22" s="423" t="n">
        <f aca="false">июль!G23</f>
        <v>0</v>
      </c>
      <c r="J22" s="423" t="n">
        <f aca="false">август!G23</f>
        <v>0</v>
      </c>
      <c r="K22" s="419" t="n">
        <f aca="false">сентябрь!G23</f>
        <v>0</v>
      </c>
      <c r="L22" s="419" t="n">
        <f aca="false">октябрь!G23</f>
        <v>0</v>
      </c>
      <c r="M22" s="420" t="n">
        <f aca="false">ноябрь!G26</f>
        <v>0</v>
      </c>
      <c r="N22" s="419" t="n">
        <f aca="false">декабрь!G23</f>
        <v>0</v>
      </c>
      <c r="O22" s="421" t="n">
        <f aca="false">C22+D22+E22+F22+G22+H22+I22+J22+K22+L22+M22+N22</f>
        <v>0</v>
      </c>
      <c r="P22" s="422" t="n">
        <f aca="false">O22/98*100</f>
        <v>0</v>
      </c>
      <c r="Q22" s="416" t="n">
        <f aca="false">Q21+1</f>
        <v>14</v>
      </c>
      <c r="R22" s="355"/>
      <c r="S22" s="217" t="n">
        <f aca="false">26-P22</f>
        <v>26</v>
      </c>
    </row>
    <row r="23" customFormat="false" ht="17.25" hidden="false" customHeight="true" outlineLevel="0" collapsed="false">
      <c r="A23" s="416" t="n">
        <f aca="false">A22+1</f>
        <v>16</v>
      </c>
      <c r="B23" s="355"/>
      <c r="C23" s="423" t="n">
        <f aca="false">январь!G24</f>
        <v>0</v>
      </c>
      <c r="D23" s="423" t="n">
        <f aca="false">февраль!G24</f>
        <v>0</v>
      </c>
      <c r="E23" s="423" t="n">
        <f aca="false">март!G24</f>
        <v>0</v>
      </c>
      <c r="F23" s="423" t="n">
        <f aca="false">апрель!G24</f>
        <v>0</v>
      </c>
      <c r="G23" s="423" t="n">
        <f aca="false">май!G24</f>
        <v>0</v>
      </c>
      <c r="H23" s="423" t="n">
        <f aca="false">июнь!G24</f>
        <v>0</v>
      </c>
      <c r="I23" s="423" t="n">
        <f aca="false">июль!G24</f>
        <v>0</v>
      </c>
      <c r="J23" s="423" t="n">
        <f aca="false">август!G24</f>
        <v>0</v>
      </c>
      <c r="K23" s="419" t="n">
        <f aca="false">сентябрь!G24</f>
        <v>0</v>
      </c>
      <c r="L23" s="419" t="n">
        <f aca="false">октябрь!G24</f>
        <v>0</v>
      </c>
      <c r="M23" s="420" t="n">
        <f aca="false">ноябрь!G27</f>
        <v>0</v>
      </c>
      <c r="N23" s="419" t="n">
        <f aca="false">декабрь!G24</f>
        <v>0</v>
      </c>
      <c r="O23" s="421" t="n">
        <f aca="false">C23+D23+E23+F23+G23+H23+I23+J23+K23+L23+M23+N23</f>
        <v>0</v>
      </c>
      <c r="P23" s="422" t="n">
        <f aca="false">O23/98*100</f>
        <v>0</v>
      </c>
      <c r="Q23" s="416" t="n">
        <f aca="false">Q22+1</f>
        <v>15</v>
      </c>
      <c r="R23" s="355"/>
      <c r="S23" s="217" t="n">
        <f aca="false">26-P23</f>
        <v>26</v>
      </c>
    </row>
    <row r="24" customFormat="false" ht="13.5" hidden="false" customHeight="true" outlineLevel="0" collapsed="false">
      <c r="A24" s="416" t="n">
        <f aca="false">A23+1</f>
        <v>17</v>
      </c>
      <c r="B24" s="355"/>
      <c r="C24" s="423" t="n">
        <f aca="false">январь!G25</f>
        <v>0</v>
      </c>
      <c r="D24" s="423" t="n">
        <f aca="false">февраль!G25</f>
        <v>0</v>
      </c>
      <c r="E24" s="423" t="n">
        <f aca="false">март!G25</f>
        <v>0</v>
      </c>
      <c r="F24" s="423" t="n">
        <f aca="false">апрель!G25</f>
        <v>0</v>
      </c>
      <c r="G24" s="423" t="n">
        <f aca="false">май!G25</f>
        <v>0</v>
      </c>
      <c r="H24" s="423" t="n">
        <f aca="false">июнь!G25</f>
        <v>0</v>
      </c>
      <c r="I24" s="423" t="n">
        <f aca="false">июль!G25</f>
        <v>0</v>
      </c>
      <c r="J24" s="423" t="n">
        <f aca="false">август!G25</f>
        <v>0</v>
      </c>
      <c r="K24" s="419" t="n">
        <f aca="false">сентябрь!G25</f>
        <v>0</v>
      </c>
      <c r="L24" s="419" t="n">
        <f aca="false">октябрь!G25</f>
        <v>0</v>
      </c>
      <c r="M24" s="420" t="n">
        <f aca="false">ноябрь!G28</f>
        <v>0</v>
      </c>
      <c r="N24" s="419" t="n">
        <f aca="false">декабрь!G25</f>
        <v>0</v>
      </c>
      <c r="O24" s="421" t="n">
        <f aca="false">C24+D24+E24+F24+G24+H24+I24+J24+K24+L24+M24+N24</f>
        <v>0</v>
      </c>
      <c r="P24" s="422" t="n">
        <f aca="false">O24/98*100</f>
        <v>0</v>
      </c>
      <c r="Q24" s="416" t="n">
        <f aca="false">Q23+1</f>
        <v>16</v>
      </c>
      <c r="R24" s="355"/>
      <c r="S24" s="217" t="n">
        <f aca="false">26-P24</f>
        <v>26</v>
      </c>
    </row>
    <row r="25" customFormat="false" ht="12.8" hidden="false" customHeight="false" outlineLevel="0" collapsed="false">
      <c r="A25" s="416" t="n">
        <f aca="false">A24+1</f>
        <v>18</v>
      </c>
      <c r="B25" s="355"/>
      <c r="C25" s="423" t="n">
        <f aca="false">январь!G26</f>
        <v>0</v>
      </c>
      <c r="D25" s="423" t="n">
        <f aca="false">февраль!G26</f>
        <v>0</v>
      </c>
      <c r="E25" s="423" t="n">
        <f aca="false">март!G26</f>
        <v>0</v>
      </c>
      <c r="F25" s="423" t="n">
        <f aca="false">апрель!G26</f>
        <v>0</v>
      </c>
      <c r="G25" s="423" t="n">
        <f aca="false">май!G26</f>
        <v>0</v>
      </c>
      <c r="H25" s="423" t="n">
        <f aca="false">июнь!G26</f>
        <v>0</v>
      </c>
      <c r="I25" s="423" t="n">
        <f aca="false">июль!G26</f>
        <v>0</v>
      </c>
      <c r="J25" s="423" t="n">
        <f aca="false">август!G26</f>
        <v>0</v>
      </c>
      <c r="K25" s="419" t="n">
        <f aca="false">сентябрь!G26</f>
        <v>0</v>
      </c>
      <c r="L25" s="419" t="n">
        <f aca="false">октябрь!G26</f>
        <v>0</v>
      </c>
      <c r="M25" s="420" t="n">
        <f aca="false">ноябрь!G29</f>
        <v>0</v>
      </c>
      <c r="N25" s="419" t="n">
        <f aca="false">декабрь!G26</f>
        <v>0</v>
      </c>
      <c r="O25" s="421" t="n">
        <f aca="false">C25+D25+E25+F25+G25+H25+I25+J25+K25+L25+M25+N25</f>
        <v>0</v>
      </c>
      <c r="P25" s="422" t="n">
        <f aca="false">O25/98*100</f>
        <v>0</v>
      </c>
      <c r="Q25" s="416" t="n">
        <f aca="false">Q24+1</f>
        <v>17</v>
      </c>
      <c r="R25" s="355"/>
      <c r="S25" s="217" t="n">
        <f aca="false">26-P25</f>
        <v>26</v>
      </c>
    </row>
    <row r="26" customFormat="false" ht="12.8" hidden="false" customHeight="false" outlineLevel="0" collapsed="false">
      <c r="A26" s="416" t="n">
        <f aca="false">A25+1</f>
        <v>19</v>
      </c>
      <c r="B26" s="355"/>
      <c r="C26" s="423" t="n">
        <f aca="false">январь!G27</f>
        <v>0</v>
      </c>
      <c r="D26" s="423" t="n">
        <f aca="false">февраль!G27</f>
        <v>0</v>
      </c>
      <c r="E26" s="423" t="n">
        <f aca="false">март!G27</f>
        <v>0</v>
      </c>
      <c r="F26" s="423" t="n">
        <f aca="false">апрель!G27</f>
        <v>0</v>
      </c>
      <c r="G26" s="423" t="n">
        <f aca="false">май!G27</f>
        <v>0</v>
      </c>
      <c r="H26" s="423" t="n">
        <f aca="false">июнь!G27</f>
        <v>0</v>
      </c>
      <c r="I26" s="423" t="n">
        <f aca="false">июль!G27</f>
        <v>0</v>
      </c>
      <c r="J26" s="423" t="n">
        <f aca="false">август!G27</f>
        <v>0</v>
      </c>
      <c r="K26" s="419" t="n">
        <f aca="false">сентябрь!G27</f>
        <v>0</v>
      </c>
      <c r="L26" s="419" t="n">
        <f aca="false">октябрь!G27</f>
        <v>0</v>
      </c>
      <c r="M26" s="420" t="n">
        <f aca="false">ноябрь!G30</f>
        <v>0</v>
      </c>
      <c r="N26" s="419" t="n">
        <f aca="false">декабрь!G27</f>
        <v>0</v>
      </c>
      <c r="O26" s="421" t="n">
        <f aca="false">C26+D26+E26+F26+G26+H26+I26+J26+K26+L26+M26+N26</f>
        <v>0</v>
      </c>
      <c r="P26" s="422" t="n">
        <f aca="false">O26/98*100</f>
        <v>0</v>
      </c>
      <c r="Q26" s="416" t="n">
        <f aca="false">Q25+1</f>
        <v>18</v>
      </c>
      <c r="R26" s="355"/>
      <c r="S26" s="217" t="n">
        <f aca="false">26-P26</f>
        <v>26</v>
      </c>
    </row>
    <row r="27" customFormat="false" ht="12.8" hidden="false" customHeight="false" outlineLevel="0" collapsed="false">
      <c r="A27" s="416" t="n">
        <f aca="false">A26+1</f>
        <v>20</v>
      </c>
      <c r="B27" s="355"/>
      <c r="C27" s="423" t="n">
        <f aca="false">январь!G28</f>
        <v>0</v>
      </c>
      <c r="D27" s="423" t="n">
        <f aca="false">февраль!G28</f>
        <v>0</v>
      </c>
      <c r="E27" s="423" t="n">
        <f aca="false">март!G28</f>
        <v>0</v>
      </c>
      <c r="F27" s="423" t="n">
        <f aca="false">апрель!G28</f>
        <v>0</v>
      </c>
      <c r="G27" s="423" t="n">
        <f aca="false">май!G28</f>
        <v>0</v>
      </c>
      <c r="H27" s="423" t="n">
        <f aca="false">июнь!G28</f>
        <v>0</v>
      </c>
      <c r="I27" s="423" t="n">
        <f aca="false">июль!G28</f>
        <v>0</v>
      </c>
      <c r="J27" s="423" t="n">
        <f aca="false">август!G28</f>
        <v>0</v>
      </c>
      <c r="K27" s="419" t="n">
        <f aca="false">сентябрь!G28</f>
        <v>0</v>
      </c>
      <c r="L27" s="419" t="n">
        <f aca="false">октябрь!G28</f>
        <v>0</v>
      </c>
      <c r="M27" s="420" t="n">
        <f aca="false">ноябрь!G31</f>
        <v>0</v>
      </c>
      <c r="N27" s="419" t="n">
        <f aca="false">декабрь!G28</f>
        <v>0</v>
      </c>
      <c r="O27" s="421" t="n">
        <f aca="false">C27+D27+E27+F27+G27+H27+I27+J27+K27+L27+M27+N27</f>
        <v>0</v>
      </c>
      <c r="P27" s="422" t="n">
        <f aca="false">O27/98*100</f>
        <v>0</v>
      </c>
      <c r="Q27" s="416" t="n">
        <f aca="false">Q26+1</f>
        <v>19</v>
      </c>
      <c r="R27" s="355"/>
      <c r="S27" s="217" t="n">
        <f aca="false">26-P27</f>
        <v>26</v>
      </c>
    </row>
    <row r="28" customFormat="false" ht="10.9" hidden="false" customHeight="true" outlineLevel="0" collapsed="false">
      <c r="A28" s="416" t="n">
        <f aca="false">A27+1</f>
        <v>21</v>
      </c>
      <c r="B28" s="355"/>
      <c r="C28" s="423" t="n">
        <f aca="false">январь!G29</f>
        <v>0</v>
      </c>
      <c r="D28" s="423" t="n">
        <f aca="false">февраль!G29</f>
        <v>0</v>
      </c>
      <c r="E28" s="423" t="n">
        <f aca="false">март!G29</f>
        <v>0</v>
      </c>
      <c r="F28" s="423" t="n">
        <f aca="false">апрель!G29</f>
        <v>0</v>
      </c>
      <c r="G28" s="423" t="n">
        <f aca="false">май!G29</f>
        <v>0</v>
      </c>
      <c r="H28" s="423" t="n">
        <f aca="false">июнь!G29</f>
        <v>0</v>
      </c>
      <c r="I28" s="423" t="n">
        <f aca="false">июль!G29</f>
        <v>0</v>
      </c>
      <c r="J28" s="423" t="n">
        <f aca="false">август!G29</f>
        <v>0</v>
      </c>
      <c r="K28" s="419" t="n">
        <f aca="false">сентябрь!G29</f>
        <v>0</v>
      </c>
      <c r="L28" s="419" t="n">
        <f aca="false">октябрь!G29</f>
        <v>0</v>
      </c>
      <c r="M28" s="420" t="n">
        <f aca="false">ноябрь!G32</f>
        <v>0</v>
      </c>
      <c r="N28" s="419" t="n">
        <f aca="false">декабрь!G29</f>
        <v>0</v>
      </c>
      <c r="O28" s="421" t="n">
        <f aca="false">C28+D28+E28+F28+G28+H28+I28+J28+K28+L28+M28+N28</f>
        <v>0</v>
      </c>
      <c r="P28" s="422" t="n">
        <f aca="false">O28/98*100</f>
        <v>0</v>
      </c>
      <c r="Q28" s="416" t="n">
        <f aca="false">Q27+1</f>
        <v>20</v>
      </c>
      <c r="R28" s="355"/>
      <c r="S28" s="217" t="n">
        <f aca="false">26-P28</f>
        <v>26</v>
      </c>
    </row>
    <row r="29" customFormat="false" ht="12.8" hidden="false" customHeight="false" outlineLevel="0" collapsed="false">
      <c r="A29" s="416" t="n">
        <f aca="false">A28+1</f>
        <v>22</v>
      </c>
      <c r="B29" s="355"/>
      <c r="C29" s="423" t="n">
        <f aca="false">январь!G30</f>
        <v>0</v>
      </c>
      <c r="D29" s="423" t="n">
        <f aca="false">февраль!G30</f>
        <v>0</v>
      </c>
      <c r="E29" s="423" t="n">
        <f aca="false">март!G30</f>
        <v>0</v>
      </c>
      <c r="F29" s="423" t="n">
        <f aca="false">апрель!G30</f>
        <v>0</v>
      </c>
      <c r="G29" s="423" t="n">
        <f aca="false">май!G30</f>
        <v>0</v>
      </c>
      <c r="H29" s="423" t="n">
        <f aca="false">июнь!G30</f>
        <v>0</v>
      </c>
      <c r="I29" s="423" t="n">
        <f aca="false">июль!G30</f>
        <v>0</v>
      </c>
      <c r="J29" s="423" t="n">
        <f aca="false">август!G30</f>
        <v>0</v>
      </c>
      <c r="K29" s="419" t="n">
        <f aca="false">сентябрь!G30</f>
        <v>0</v>
      </c>
      <c r="L29" s="419" t="n">
        <f aca="false">октябрь!G30</f>
        <v>0</v>
      </c>
      <c r="M29" s="420" t="n">
        <f aca="false">ноябрь!G33</f>
        <v>0</v>
      </c>
      <c r="N29" s="419" t="n">
        <f aca="false">декабрь!G30</f>
        <v>0</v>
      </c>
      <c r="O29" s="421" t="n">
        <f aca="false">C29+D29+E29+F29+G29+H29+I29+J29+K29+L29+M29+N29</f>
        <v>0</v>
      </c>
      <c r="P29" s="422" t="n">
        <f aca="false">O29/98*100</f>
        <v>0</v>
      </c>
      <c r="Q29" s="416" t="n">
        <f aca="false">Q28+1</f>
        <v>21</v>
      </c>
      <c r="R29" s="355"/>
      <c r="S29" s="217" t="n">
        <f aca="false">26-P29</f>
        <v>26</v>
      </c>
    </row>
    <row r="30" customFormat="false" ht="12.8" hidden="false" customHeight="false" outlineLevel="0" collapsed="false">
      <c r="A30" s="416" t="n">
        <f aca="false">A29+1</f>
        <v>23</v>
      </c>
      <c r="B30" s="355"/>
      <c r="C30" s="423" t="n">
        <f aca="false">январь!G31</f>
        <v>0</v>
      </c>
      <c r="D30" s="423" t="n">
        <f aca="false">февраль!G31</f>
        <v>0</v>
      </c>
      <c r="E30" s="423" t="n">
        <f aca="false">март!G31</f>
        <v>0</v>
      </c>
      <c r="F30" s="423" t="n">
        <f aca="false">апрель!G31</f>
        <v>0</v>
      </c>
      <c r="G30" s="423" t="n">
        <f aca="false">май!G31</f>
        <v>0</v>
      </c>
      <c r="H30" s="423" t="n">
        <f aca="false">июнь!G31</f>
        <v>0</v>
      </c>
      <c r="I30" s="423" t="n">
        <f aca="false">июль!G31</f>
        <v>0</v>
      </c>
      <c r="J30" s="423" t="n">
        <f aca="false">август!G31</f>
        <v>0</v>
      </c>
      <c r="K30" s="419" t="n">
        <f aca="false">сентябрь!G31</f>
        <v>0</v>
      </c>
      <c r="L30" s="419" t="n">
        <f aca="false">октябрь!G31</f>
        <v>0</v>
      </c>
      <c r="M30" s="420" t="n">
        <f aca="false">ноябрь!G34</f>
        <v>0</v>
      </c>
      <c r="N30" s="419" t="n">
        <f aca="false">декабрь!G31</f>
        <v>0</v>
      </c>
      <c r="O30" s="421" t="n">
        <f aca="false">C30+D30+E30+F30+G30+H30+I30+J30+K30+L30+M30+N30</f>
        <v>0</v>
      </c>
      <c r="P30" s="422" t="n">
        <f aca="false">O30/98*100</f>
        <v>0</v>
      </c>
      <c r="Q30" s="416" t="n">
        <f aca="false">Q29+1</f>
        <v>22</v>
      </c>
      <c r="R30" s="355"/>
      <c r="S30" s="217" t="n">
        <f aca="false">26-P30</f>
        <v>26</v>
      </c>
    </row>
    <row r="31" customFormat="false" ht="12.8" hidden="false" customHeight="false" outlineLevel="0" collapsed="false">
      <c r="A31" s="416" t="n">
        <f aca="false">A30+1</f>
        <v>24</v>
      </c>
      <c r="B31" s="355"/>
      <c r="C31" s="423" t="n">
        <f aca="false">январь!G32</f>
        <v>0</v>
      </c>
      <c r="D31" s="423" t="n">
        <f aca="false">февраль!G32</f>
        <v>0</v>
      </c>
      <c r="E31" s="423" t="n">
        <f aca="false">март!G32</f>
        <v>0</v>
      </c>
      <c r="F31" s="423" t="n">
        <f aca="false">апрель!G32</f>
        <v>0</v>
      </c>
      <c r="G31" s="423" t="n">
        <f aca="false">май!G32</f>
        <v>0</v>
      </c>
      <c r="H31" s="423" t="n">
        <f aca="false">июнь!G32</f>
        <v>0</v>
      </c>
      <c r="I31" s="423" t="n">
        <f aca="false">июль!G32</f>
        <v>0</v>
      </c>
      <c r="J31" s="423" t="n">
        <f aca="false">август!G32</f>
        <v>0</v>
      </c>
      <c r="K31" s="419" t="n">
        <f aca="false">сентябрь!G32</f>
        <v>0</v>
      </c>
      <c r="L31" s="419" t="n">
        <f aca="false">октябрь!G32</f>
        <v>0</v>
      </c>
      <c r="M31" s="420" t="n">
        <f aca="false">ноябрь!G35</f>
        <v>0</v>
      </c>
      <c r="N31" s="419" t="n">
        <f aca="false">декабрь!G32</f>
        <v>0</v>
      </c>
      <c r="O31" s="421" t="n">
        <f aca="false">C31+D31+E31+F31+G31+H31+I31+J31+K31+L31+M31+N31</f>
        <v>0</v>
      </c>
      <c r="P31" s="422" t="n">
        <f aca="false">O31/98*100</f>
        <v>0</v>
      </c>
      <c r="Q31" s="416" t="n">
        <f aca="false">Q30+1</f>
        <v>23</v>
      </c>
      <c r="R31" s="355"/>
      <c r="S31" s="217" t="n">
        <f aca="false">26-P31</f>
        <v>26</v>
      </c>
    </row>
    <row r="32" customFormat="false" ht="12.8" hidden="false" customHeight="false" outlineLevel="0" collapsed="false">
      <c r="A32" s="416" t="n">
        <f aca="false">A31+1</f>
        <v>25</v>
      </c>
      <c r="B32" s="355"/>
      <c r="C32" s="423" t="n">
        <f aca="false">январь!G33</f>
        <v>0</v>
      </c>
      <c r="D32" s="423" t="n">
        <f aca="false">февраль!G33</f>
        <v>0</v>
      </c>
      <c r="E32" s="423" t="n">
        <f aca="false">март!G33</f>
        <v>0</v>
      </c>
      <c r="F32" s="423" t="n">
        <f aca="false">апрель!G33</f>
        <v>0</v>
      </c>
      <c r="G32" s="423" t="n">
        <f aca="false">май!G33</f>
        <v>0</v>
      </c>
      <c r="H32" s="423" t="n">
        <f aca="false">июнь!G33</f>
        <v>0</v>
      </c>
      <c r="I32" s="423" t="n">
        <f aca="false">июль!G33</f>
        <v>0</v>
      </c>
      <c r="J32" s="423" t="n">
        <f aca="false">август!G33</f>
        <v>0</v>
      </c>
      <c r="K32" s="419" t="n">
        <f aca="false">сентябрь!G33</f>
        <v>0</v>
      </c>
      <c r="L32" s="419" t="n">
        <f aca="false">октябрь!G33</f>
        <v>0</v>
      </c>
      <c r="M32" s="420" t="n">
        <f aca="false">ноябрь!G36</f>
        <v>0</v>
      </c>
      <c r="N32" s="419" t="n">
        <f aca="false">декабрь!G33</f>
        <v>0</v>
      </c>
      <c r="O32" s="421" t="n">
        <f aca="false">C32+D32+E32+F32+G32+H32+I32+J32+K32+L32+M32+N32</f>
        <v>0</v>
      </c>
      <c r="P32" s="422" t="n">
        <f aca="false">O32/98*100</f>
        <v>0</v>
      </c>
      <c r="Q32" s="416" t="n">
        <f aca="false">Q31+1</f>
        <v>24</v>
      </c>
      <c r="R32" s="355"/>
      <c r="S32" s="217" t="n">
        <f aca="false">26-P32</f>
        <v>26</v>
      </c>
    </row>
    <row r="33" customFormat="false" ht="10.5" hidden="false" customHeight="true" outlineLevel="0" collapsed="false">
      <c r="A33" s="416" t="n">
        <f aca="false">A32+1</f>
        <v>26</v>
      </c>
      <c r="B33" s="355"/>
      <c r="C33" s="423" t="n">
        <f aca="false">январь!G34</f>
        <v>0</v>
      </c>
      <c r="D33" s="423" t="n">
        <f aca="false">февраль!G34</f>
        <v>0</v>
      </c>
      <c r="E33" s="423" t="n">
        <f aca="false">март!G34</f>
        <v>0</v>
      </c>
      <c r="F33" s="423" t="n">
        <f aca="false">апрель!G34</f>
        <v>0</v>
      </c>
      <c r="G33" s="423" t="n">
        <f aca="false">май!G34</f>
        <v>0</v>
      </c>
      <c r="H33" s="423" t="n">
        <f aca="false">июнь!G34</f>
        <v>0</v>
      </c>
      <c r="I33" s="423" t="n">
        <f aca="false">июль!G34</f>
        <v>0</v>
      </c>
      <c r="J33" s="423" t="n">
        <f aca="false">август!G34</f>
        <v>0</v>
      </c>
      <c r="K33" s="419" t="n">
        <f aca="false">сентябрь!G34</f>
        <v>0</v>
      </c>
      <c r="L33" s="419" t="n">
        <f aca="false">октябрь!G34</f>
        <v>0</v>
      </c>
      <c r="M33" s="420" t="n">
        <f aca="false">ноябрь!G37</f>
        <v>0</v>
      </c>
      <c r="N33" s="419" t="n">
        <f aca="false">декабрь!G34</f>
        <v>0</v>
      </c>
      <c r="O33" s="421" t="n">
        <f aca="false">C33+D33+E33+F33+G33+H33+I33+J33+K33+L33+M33+N33</f>
        <v>0</v>
      </c>
      <c r="P33" s="422" t="n">
        <f aca="false">O33/98*100</f>
        <v>0</v>
      </c>
      <c r="Q33" s="416" t="n">
        <f aca="false">Q32+1</f>
        <v>25</v>
      </c>
      <c r="R33" s="355"/>
      <c r="S33" s="217" t="n">
        <f aca="false">26-P33</f>
        <v>26</v>
      </c>
    </row>
    <row r="34" customFormat="false" ht="12.8" hidden="false" customHeight="false" outlineLevel="0" collapsed="false">
      <c r="A34" s="416" t="n">
        <f aca="false">A33+1</f>
        <v>27</v>
      </c>
      <c r="B34" s="355"/>
      <c r="C34" s="423" t="n">
        <f aca="false">январь!G35</f>
        <v>0</v>
      </c>
      <c r="D34" s="423" t="n">
        <f aca="false">февраль!G35</f>
        <v>0</v>
      </c>
      <c r="E34" s="423" t="n">
        <f aca="false">март!G35</f>
        <v>0</v>
      </c>
      <c r="F34" s="423" t="n">
        <f aca="false">апрель!G35</f>
        <v>0</v>
      </c>
      <c r="G34" s="423" t="n">
        <f aca="false">май!G35</f>
        <v>0</v>
      </c>
      <c r="H34" s="423" t="n">
        <f aca="false">июнь!G35</f>
        <v>0</v>
      </c>
      <c r="I34" s="423" t="n">
        <f aca="false">июль!G35</f>
        <v>0</v>
      </c>
      <c r="J34" s="423" t="n">
        <f aca="false">август!G35</f>
        <v>0</v>
      </c>
      <c r="K34" s="419" t="n">
        <f aca="false">сентябрь!G35</f>
        <v>0</v>
      </c>
      <c r="L34" s="419" t="n">
        <f aca="false">октябрь!G35</f>
        <v>0</v>
      </c>
      <c r="M34" s="420" t="n">
        <f aca="false">ноябрь!G38</f>
        <v>0</v>
      </c>
      <c r="N34" s="419" t="n">
        <f aca="false">декабрь!G35</f>
        <v>0</v>
      </c>
      <c r="O34" s="421" t="n">
        <f aca="false">C34+D34+E34+F34+G34+H34+I34+J34+K34+L34+M34+N34</f>
        <v>0</v>
      </c>
      <c r="P34" s="422" t="n">
        <f aca="false">O34/98*100</f>
        <v>0</v>
      </c>
      <c r="Q34" s="416" t="n">
        <f aca="false">Q33+1</f>
        <v>26</v>
      </c>
      <c r="R34" s="355"/>
      <c r="S34" s="217" t="n">
        <f aca="false">26-P34</f>
        <v>26</v>
      </c>
    </row>
    <row r="35" customFormat="false" ht="12.8" hidden="false" customHeight="false" outlineLevel="0" collapsed="false">
      <c r="A35" s="416" t="n">
        <f aca="false">A34+1</f>
        <v>28</v>
      </c>
      <c r="B35" s="355"/>
      <c r="C35" s="423" t="n">
        <f aca="false">январь!G36</f>
        <v>0</v>
      </c>
      <c r="D35" s="423" t="n">
        <f aca="false">февраль!G36</f>
        <v>0</v>
      </c>
      <c r="E35" s="423" t="n">
        <f aca="false">март!G36</f>
        <v>0</v>
      </c>
      <c r="F35" s="423" t="n">
        <f aca="false">апрель!G36</f>
        <v>0</v>
      </c>
      <c r="G35" s="423" t="n">
        <f aca="false">май!G36</f>
        <v>0</v>
      </c>
      <c r="H35" s="423" t="n">
        <f aca="false">июнь!G36</f>
        <v>0</v>
      </c>
      <c r="I35" s="423" t="n">
        <f aca="false">июль!G36</f>
        <v>0</v>
      </c>
      <c r="J35" s="423" t="n">
        <f aca="false">август!G36</f>
        <v>0</v>
      </c>
      <c r="K35" s="419" t="n">
        <f aca="false">сентябрь!G36</f>
        <v>0</v>
      </c>
      <c r="L35" s="419" t="n">
        <f aca="false">октябрь!G36</f>
        <v>0</v>
      </c>
      <c r="M35" s="420" t="n">
        <f aca="false">ноябрь!G39</f>
        <v>0</v>
      </c>
      <c r="N35" s="419" t="n">
        <f aca="false">декабрь!G36</f>
        <v>0</v>
      </c>
      <c r="O35" s="421" t="n">
        <f aca="false">C35+D35+E35+F35+G35+H35+I35+J35+K35+L35+M35+N35</f>
        <v>0</v>
      </c>
      <c r="P35" s="422" t="n">
        <f aca="false">O35/98*100</f>
        <v>0</v>
      </c>
      <c r="Q35" s="416" t="n">
        <f aca="false">Q34+1</f>
        <v>27</v>
      </c>
      <c r="R35" s="355"/>
      <c r="S35" s="217" t="n">
        <f aca="false">26-P35</f>
        <v>26</v>
      </c>
    </row>
    <row r="36" customFormat="false" ht="12.8" hidden="false" customHeight="false" outlineLevel="0" collapsed="false">
      <c r="A36" s="416" t="n">
        <f aca="false">A35+1</f>
        <v>29</v>
      </c>
      <c r="B36" s="355"/>
      <c r="C36" s="423" t="n">
        <f aca="false">январь!G37</f>
        <v>0</v>
      </c>
      <c r="D36" s="423" t="n">
        <f aca="false">февраль!G37</f>
        <v>0</v>
      </c>
      <c r="E36" s="423" t="n">
        <f aca="false">март!G37</f>
        <v>0</v>
      </c>
      <c r="F36" s="423" t="n">
        <f aca="false">апрель!G37</f>
        <v>0</v>
      </c>
      <c r="G36" s="423" t="n">
        <f aca="false">май!G37</f>
        <v>0</v>
      </c>
      <c r="H36" s="423" t="n">
        <f aca="false">июнь!G37</f>
        <v>0</v>
      </c>
      <c r="I36" s="423" t="n">
        <f aca="false">июль!G37</f>
        <v>0</v>
      </c>
      <c r="J36" s="423" t="n">
        <f aca="false">август!G37</f>
        <v>0</v>
      </c>
      <c r="K36" s="419" t="n">
        <f aca="false">сентябрь!G37</f>
        <v>0</v>
      </c>
      <c r="L36" s="419" t="n">
        <f aca="false">октябрь!G37</f>
        <v>0</v>
      </c>
      <c r="M36" s="420" t="n">
        <f aca="false">ноябрь!G40</f>
        <v>0</v>
      </c>
      <c r="N36" s="419" t="n">
        <f aca="false">декабрь!G37</f>
        <v>0</v>
      </c>
      <c r="O36" s="421" t="n">
        <f aca="false">C36+D36+E36+F36+G36+H36+I36+J36+K36+L36+M36+N36</f>
        <v>0</v>
      </c>
      <c r="P36" s="422" t="n">
        <f aca="false">O36/98*100</f>
        <v>0</v>
      </c>
      <c r="Q36" s="416" t="n">
        <f aca="false">Q35+1</f>
        <v>28</v>
      </c>
      <c r="R36" s="355"/>
      <c r="S36" s="217" t="n">
        <f aca="false">26-P36</f>
        <v>26</v>
      </c>
    </row>
    <row r="37" customFormat="false" ht="12.8" hidden="false" customHeight="false" outlineLevel="0" collapsed="false">
      <c r="A37" s="416" t="n">
        <f aca="false">A36+1</f>
        <v>30</v>
      </c>
      <c r="B37" s="355"/>
      <c r="C37" s="423" t="n">
        <f aca="false">январь!G38</f>
        <v>0</v>
      </c>
      <c r="D37" s="423" t="n">
        <f aca="false">февраль!G38</f>
        <v>0</v>
      </c>
      <c r="E37" s="423" t="n">
        <f aca="false">март!G38</f>
        <v>0</v>
      </c>
      <c r="F37" s="423" t="n">
        <f aca="false">апрель!G38</f>
        <v>0</v>
      </c>
      <c r="G37" s="423" t="n">
        <f aca="false">май!G38</f>
        <v>0</v>
      </c>
      <c r="H37" s="423" t="n">
        <f aca="false">июнь!G38</f>
        <v>0</v>
      </c>
      <c r="I37" s="423" t="n">
        <f aca="false">июль!G38</f>
        <v>0</v>
      </c>
      <c r="J37" s="423" t="n">
        <f aca="false">август!G38</f>
        <v>0</v>
      </c>
      <c r="K37" s="419" t="n">
        <f aca="false">сентябрь!G38</f>
        <v>0</v>
      </c>
      <c r="L37" s="419" t="n">
        <f aca="false">октябрь!G38</f>
        <v>0</v>
      </c>
      <c r="M37" s="420" t="n">
        <f aca="false">ноябрь!G41</f>
        <v>0</v>
      </c>
      <c r="N37" s="419" t="n">
        <f aca="false">декабрь!G38</f>
        <v>0</v>
      </c>
      <c r="O37" s="421" t="n">
        <f aca="false">C37+D37+E37+F37+G37+H37+I37+J37+K37+L37+M37+N37</f>
        <v>0</v>
      </c>
      <c r="P37" s="422" t="n">
        <f aca="false">O37/98*100</f>
        <v>0</v>
      </c>
      <c r="Q37" s="416" t="n">
        <f aca="false">Q36+1</f>
        <v>29</v>
      </c>
      <c r="R37" s="355"/>
      <c r="S37" s="217" t="n">
        <f aca="false">26-P37</f>
        <v>26</v>
      </c>
    </row>
    <row r="38" customFormat="false" ht="12.8" hidden="false" customHeight="false" outlineLevel="0" collapsed="false">
      <c r="A38" s="416" t="n">
        <f aca="false">A37+1</f>
        <v>31</v>
      </c>
      <c r="B38" s="355"/>
      <c r="C38" s="423" t="n">
        <f aca="false">январь!G39</f>
        <v>0</v>
      </c>
      <c r="D38" s="423" t="n">
        <f aca="false">февраль!G39</f>
        <v>0</v>
      </c>
      <c r="E38" s="423" t="n">
        <f aca="false">март!G39</f>
        <v>0</v>
      </c>
      <c r="F38" s="423" t="n">
        <f aca="false">апрель!G39</f>
        <v>0</v>
      </c>
      <c r="G38" s="423" t="n">
        <f aca="false">май!G39</f>
        <v>0</v>
      </c>
      <c r="H38" s="423" t="n">
        <f aca="false">июнь!G39</f>
        <v>0</v>
      </c>
      <c r="I38" s="423" t="n">
        <f aca="false">июль!G39</f>
        <v>0</v>
      </c>
      <c r="J38" s="423" t="n">
        <f aca="false">август!G39</f>
        <v>0</v>
      </c>
      <c r="K38" s="419" t="n">
        <f aca="false">сентябрь!G39</f>
        <v>0</v>
      </c>
      <c r="L38" s="419" t="n">
        <f aca="false">октябрь!G39</f>
        <v>0</v>
      </c>
      <c r="M38" s="420" t="n">
        <f aca="false">ноябрь!G42</f>
        <v>0</v>
      </c>
      <c r="N38" s="419" t="n">
        <f aca="false">декабрь!G39</f>
        <v>0</v>
      </c>
      <c r="O38" s="421" t="n">
        <f aca="false">C38+D38+E38+F38+G38+H38+I38+J38+K38+L38+M38+N38</f>
        <v>0</v>
      </c>
      <c r="P38" s="422" t="n">
        <f aca="false">O38/98*100</f>
        <v>0</v>
      </c>
      <c r="Q38" s="416" t="n">
        <f aca="false">Q37+1</f>
        <v>30</v>
      </c>
      <c r="R38" s="355"/>
      <c r="S38" s="217" t="n">
        <f aca="false">26-P38</f>
        <v>26</v>
      </c>
    </row>
    <row r="39" customFormat="false" ht="12.8" hidden="false" customHeight="false" outlineLevel="0" collapsed="false">
      <c r="A39" s="416" t="n">
        <f aca="false">A38+1</f>
        <v>32</v>
      </c>
      <c r="B39" s="355"/>
      <c r="C39" s="423" t="n">
        <f aca="false">январь!G40</f>
        <v>0</v>
      </c>
      <c r="D39" s="423" t="n">
        <f aca="false">февраль!G40</f>
        <v>0</v>
      </c>
      <c r="E39" s="423" t="n">
        <f aca="false">март!G40</f>
        <v>0</v>
      </c>
      <c r="F39" s="423" t="n">
        <f aca="false">апрель!G40</f>
        <v>0</v>
      </c>
      <c r="G39" s="423" t="n">
        <f aca="false">май!G40</f>
        <v>0</v>
      </c>
      <c r="H39" s="423" t="n">
        <f aca="false">июнь!G40</f>
        <v>0</v>
      </c>
      <c r="I39" s="423" t="n">
        <f aca="false">июль!G40</f>
        <v>0</v>
      </c>
      <c r="J39" s="423" t="n">
        <f aca="false">август!G40</f>
        <v>0</v>
      </c>
      <c r="K39" s="419" t="n">
        <f aca="false">сентябрь!G40</f>
        <v>0</v>
      </c>
      <c r="L39" s="419" t="n">
        <f aca="false">октябрь!G40</f>
        <v>0</v>
      </c>
      <c r="M39" s="420" t="n">
        <f aca="false">ноябрь!G43</f>
        <v>0</v>
      </c>
      <c r="N39" s="419" t="n">
        <f aca="false">декабрь!G40</f>
        <v>0</v>
      </c>
      <c r="O39" s="421" t="n">
        <f aca="false">C39+D39+E39+F39+G39+H39+I39+J39+K39+L39+M39+N39</f>
        <v>0</v>
      </c>
      <c r="P39" s="422" t="n">
        <f aca="false">O39/98*100</f>
        <v>0</v>
      </c>
      <c r="Q39" s="416" t="n">
        <f aca="false">Q38+1</f>
        <v>31</v>
      </c>
      <c r="R39" s="355"/>
      <c r="S39" s="217" t="n">
        <f aca="false">26-P39</f>
        <v>26</v>
      </c>
    </row>
    <row r="40" customFormat="false" ht="12.8" hidden="false" customHeight="false" outlineLevel="0" collapsed="false">
      <c r="A40" s="416" t="n">
        <f aca="false">A39+1</f>
        <v>33</v>
      </c>
      <c r="B40" s="355"/>
      <c r="C40" s="423" t="n">
        <f aca="false">январь!G41</f>
        <v>0</v>
      </c>
      <c r="D40" s="423" t="n">
        <f aca="false">февраль!G41</f>
        <v>0</v>
      </c>
      <c r="E40" s="423" t="n">
        <f aca="false">март!G41</f>
        <v>0</v>
      </c>
      <c r="F40" s="423" t="n">
        <f aca="false">апрель!G41</f>
        <v>0</v>
      </c>
      <c r="G40" s="423" t="n">
        <f aca="false">май!G41</f>
        <v>0</v>
      </c>
      <c r="H40" s="423" t="n">
        <f aca="false">июнь!G41</f>
        <v>0</v>
      </c>
      <c r="I40" s="423" t="n">
        <f aca="false">июль!G41</f>
        <v>0</v>
      </c>
      <c r="J40" s="423" t="n">
        <f aca="false">август!G41</f>
        <v>0</v>
      </c>
      <c r="K40" s="419" t="n">
        <f aca="false">сентябрь!G41</f>
        <v>0</v>
      </c>
      <c r="L40" s="419" t="n">
        <f aca="false">октябрь!G41</f>
        <v>0</v>
      </c>
      <c r="M40" s="420" t="n">
        <f aca="false">ноябрь!G44</f>
        <v>0</v>
      </c>
      <c r="N40" s="419" t="n">
        <f aca="false">декабрь!G41</f>
        <v>0</v>
      </c>
      <c r="O40" s="421" t="n">
        <f aca="false">C40+D40+E40+F40+G40+H40+I40+J40+K40+L40+M40+N40</f>
        <v>0</v>
      </c>
      <c r="P40" s="422" t="n">
        <f aca="false">O40/98*100</f>
        <v>0</v>
      </c>
      <c r="Q40" s="416" t="n">
        <f aca="false">Q39+1</f>
        <v>32</v>
      </c>
      <c r="R40" s="355"/>
      <c r="S40" s="217" t="n">
        <f aca="false">26-P40</f>
        <v>26</v>
      </c>
    </row>
    <row r="41" customFormat="false" ht="12.8" hidden="false" customHeight="false" outlineLevel="0" collapsed="false">
      <c r="A41" s="416" t="n">
        <f aca="false">A40+1</f>
        <v>34</v>
      </c>
      <c r="B41" s="355"/>
      <c r="C41" s="423" t="n">
        <f aca="false">январь!G42</f>
        <v>0</v>
      </c>
      <c r="D41" s="423" t="n">
        <f aca="false">февраль!G42</f>
        <v>0</v>
      </c>
      <c r="E41" s="423" t="n">
        <f aca="false">март!G42</f>
        <v>0</v>
      </c>
      <c r="F41" s="423" t="n">
        <f aca="false">апрель!G42</f>
        <v>0</v>
      </c>
      <c r="G41" s="423" t="n">
        <f aca="false">май!G42</f>
        <v>0</v>
      </c>
      <c r="H41" s="423" t="n">
        <f aca="false">июнь!G42</f>
        <v>0</v>
      </c>
      <c r="I41" s="423" t="n">
        <f aca="false">июль!G42</f>
        <v>0</v>
      </c>
      <c r="J41" s="423" t="n">
        <f aca="false">август!G42</f>
        <v>0</v>
      </c>
      <c r="K41" s="419" t="n">
        <f aca="false">сентябрь!G42</f>
        <v>0</v>
      </c>
      <c r="L41" s="419" t="n">
        <f aca="false">октябрь!G42</f>
        <v>0</v>
      </c>
      <c r="M41" s="420" t="n">
        <f aca="false">ноябрь!G45</f>
        <v>0</v>
      </c>
      <c r="N41" s="419" t="n">
        <f aca="false">декабрь!G42</f>
        <v>0</v>
      </c>
      <c r="O41" s="421" t="n">
        <f aca="false">C41+D41+E41+F41+G41+H41+I41+J41+K41+L41+M41+N41</f>
        <v>0</v>
      </c>
      <c r="P41" s="422" t="n">
        <f aca="false">O41/98*100</f>
        <v>0</v>
      </c>
      <c r="Q41" s="416" t="n">
        <f aca="false">Q40+1</f>
        <v>33</v>
      </c>
      <c r="R41" s="355"/>
      <c r="S41" s="217" t="n">
        <f aca="false">26-P41</f>
        <v>26</v>
      </c>
    </row>
    <row r="42" customFormat="false" ht="12.8" hidden="false" customHeight="false" outlineLevel="0" collapsed="false">
      <c r="A42" s="416" t="n">
        <f aca="false">A41+1</f>
        <v>35</v>
      </c>
      <c r="B42" s="355"/>
      <c r="C42" s="423" t="n">
        <f aca="false">январь!G43</f>
        <v>0</v>
      </c>
      <c r="D42" s="423" t="n">
        <f aca="false">февраль!G43</f>
        <v>0</v>
      </c>
      <c r="E42" s="423" t="n">
        <f aca="false">март!G43</f>
        <v>0</v>
      </c>
      <c r="F42" s="423" t="n">
        <f aca="false">апрель!G43</f>
        <v>0</v>
      </c>
      <c r="G42" s="423" t="n">
        <f aca="false">май!G43</f>
        <v>0</v>
      </c>
      <c r="H42" s="423" t="n">
        <f aca="false">июнь!G43</f>
        <v>0</v>
      </c>
      <c r="I42" s="423" t="n">
        <f aca="false">июль!G43</f>
        <v>0</v>
      </c>
      <c r="J42" s="423" t="n">
        <f aca="false">август!G43</f>
        <v>0</v>
      </c>
      <c r="K42" s="419" t="n">
        <f aca="false">сентябрь!G43</f>
        <v>0</v>
      </c>
      <c r="L42" s="419" t="n">
        <f aca="false">октябрь!G43</f>
        <v>0</v>
      </c>
      <c r="M42" s="420" t="n">
        <f aca="false">ноябрь!G46</f>
        <v>0</v>
      </c>
      <c r="N42" s="419" t="n">
        <f aca="false">декабрь!G43</f>
        <v>0</v>
      </c>
      <c r="O42" s="421" t="n">
        <f aca="false">C42+D42+E42+F42+G42+H42+I42+J42+K42+L42+M42+N42</f>
        <v>0</v>
      </c>
      <c r="P42" s="422" t="n">
        <f aca="false">O42/98*100</f>
        <v>0</v>
      </c>
      <c r="Q42" s="416" t="n">
        <f aca="false">Q41+1</f>
        <v>34</v>
      </c>
      <c r="R42" s="355"/>
      <c r="S42" s="217" t="n">
        <f aca="false">26-P42</f>
        <v>26</v>
      </c>
    </row>
    <row r="43" customFormat="false" ht="12.8" hidden="false" customHeight="false" outlineLevel="0" collapsed="false">
      <c r="A43" s="416" t="n">
        <f aca="false">A42+1</f>
        <v>36</v>
      </c>
      <c r="B43" s="355"/>
      <c r="C43" s="423" t="n">
        <f aca="false">январь!G44</f>
        <v>0</v>
      </c>
      <c r="D43" s="423" t="n">
        <f aca="false">февраль!G44</f>
        <v>0</v>
      </c>
      <c r="E43" s="423" t="n">
        <f aca="false">март!G44</f>
        <v>0</v>
      </c>
      <c r="F43" s="423" t="n">
        <f aca="false">апрель!G44</f>
        <v>0</v>
      </c>
      <c r="G43" s="423" t="n">
        <f aca="false">май!G44</f>
        <v>0</v>
      </c>
      <c r="H43" s="423" t="n">
        <f aca="false">июнь!G44</f>
        <v>0</v>
      </c>
      <c r="I43" s="423" t="n">
        <f aca="false">июль!G44</f>
        <v>0</v>
      </c>
      <c r="J43" s="423" t="n">
        <f aca="false">август!G44</f>
        <v>0</v>
      </c>
      <c r="K43" s="419" t="n">
        <f aca="false">сентябрь!G44</f>
        <v>0</v>
      </c>
      <c r="L43" s="419" t="n">
        <f aca="false">октябрь!G44</f>
        <v>0</v>
      </c>
      <c r="M43" s="420" t="n">
        <f aca="false">ноябрь!G47</f>
        <v>0</v>
      </c>
      <c r="N43" s="419" t="n">
        <f aca="false">декабрь!G44</f>
        <v>0</v>
      </c>
      <c r="O43" s="421" t="n">
        <f aca="false">C43+D43+E43+F43+G43+H43+I43+J43+K43+L43+M43+N43</f>
        <v>0</v>
      </c>
      <c r="P43" s="422" t="n">
        <f aca="false">O43/98*100</f>
        <v>0</v>
      </c>
      <c r="Q43" s="416" t="n">
        <f aca="false">Q42+1</f>
        <v>35</v>
      </c>
      <c r="R43" s="355"/>
      <c r="S43" s="217" t="n">
        <f aca="false">26-P43</f>
        <v>26</v>
      </c>
    </row>
    <row r="44" customFormat="false" ht="10.15" hidden="false" customHeight="true" outlineLevel="0" collapsed="false">
      <c r="A44" s="416" t="n">
        <f aca="false">A43+1</f>
        <v>37</v>
      </c>
      <c r="B44" s="355"/>
      <c r="C44" s="423" t="n">
        <f aca="false">январь!G45</f>
        <v>0</v>
      </c>
      <c r="D44" s="423" t="n">
        <f aca="false">февраль!G45</f>
        <v>0</v>
      </c>
      <c r="E44" s="423" t="n">
        <f aca="false">март!G45</f>
        <v>0</v>
      </c>
      <c r="F44" s="423" t="n">
        <f aca="false">апрель!G45</f>
        <v>0</v>
      </c>
      <c r="G44" s="423" t="n">
        <f aca="false">май!G45</f>
        <v>0</v>
      </c>
      <c r="H44" s="423" t="n">
        <f aca="false">июнь!G45</f>
        <v>0</v>
      </c>
      <c r="I44" s="423" t="n">
        <f aca="false">июль!G45</f>
        <v>0</v>
      </c>
      <c r="J44" s="423" t="n">
        <f aca="false">август!G45</f>
        <v>0</v>
      </c>
      <c r="K44" s="419" t="n">
        <f aca="false">сентябрь!G45</f>
        <v>0</v>
      </c>
      <c r="L44" s="419" t="n">
        <f aca="false">октябрь!G45</f>
        <v>0</v>
      </c>
      <c r="M44" s="420" t="n">
        <f aca="false">ноябрь!G48</f>
        <v>0</v>
      </c>
      <c r="N44" s="419" t="n">
        <f aca="false">декабрь!G45</f>
        <v>0</v>
      </c>
      <c r="O44" s="421" t="n">
        <f aca="false">C44+D44+E44+F44+G44+H44+I44+J44+K44+L44+M44+N44</f>
        <v>0</v>
      </c>
      <c r="P44" s="422" t="n">
        <f aca="false">O44/98*100</f>
        <v>0</v>
      </c>
      <c r="Q44" s="416" t="n">
        <f aca="false">Q43+1</f>
        <v>36</v>
      </c>
      <c r="R44" s="355"/>
      <c r="S44" s="217" t="n">
        <f aca="false">26-P44</f>
        <v>26</v>
      </c>
    </row>
    <row r="45" customFormat="false" ht="12.8" hidden="false" customHeight="false" outlineLevel="0" collapsed="false">
      <c r="A45" s="416" t="n">
        <f aca="false">A44+1</f>
        <v>38</v>
      </c>
      <c r="B45" s="355"/>
      <c r="C45" s="424" t="n">
        <f aca="false">январь!G46</f>
        <v>0</v>
      </c>
      <c r="D45" s="423" t="n">
        <f aca="false">февраль!G46</f>
        <v>0</v>
      </c>
      <c r="E45" s="423" t="n">
        <f aca="false">март!G46</f>
        <v>0</v>
      </c>
      <c r="F45" s="423" t="n">
        <f aca="false">апрель!G46</f>
        <v>0</v>
      </c>
      <c r="G45" s="423" t="n">
        <f aca="false">май!G46</f>
        <v>0</v>
      </c>
      <c r="H45" s="423" t="n">
        <f aca="false">июнь!G46</f>
        <v>0</v>
      </c>
      <c r="I45" s="423" t="n">
        <f aca="false">июль!G46</f>
        <v>0</v>
      </c>
      <c r="J45" s="423" t="n">
        <f aca="false">август!G46</f>
        <v>0</v>
      </c>
      <c r="K45" s="419" t="n">
        <f aca="false">сентябрь!G46</f>
        <v>0</v>
      </c>
      <c r="L45" s="419" t="n">
        <f aca="false">октябрь!G46</f>
        <v>0</v>
      </c>
      <c r="M45" s="420" t="n">
        <f aca="false">ноябрь!G49</f>
        <v>0</v>
      </c>
      <c r="N45" s="419" t="n">
        <f aca="false">декабрь!G46</f>
        <v>0</v>
      </c>
      <c r="O45" s="421" t="n">
        <f aca="false">C45+D45+E45+F45+G45+H45+I45+J45+K45+L45+M45+N45</f>
        <v>0</v>
      </c>
      <c r="P45" s="422" t="n">
        <f aca="false">O45/98*100</f>
        <v>0</v>
      </c>
      <c r="Q45" s="416" t="n">
        <f aca="false">Q44+1</f>
        <v>37</v>
      </c>
      <c r="R45" s="355"/>
      <c r="S45" s="217" t="n">
        <f aca="false">26-P45</f>
        <v>26</v>
      </c>
    </row>
    <row r="46" customFormat="false" ht="12.8" hidden="false" customHeight="false" outlineLevel="0" collapsed="false">
      <c r="A46" s="416" t="n">
        <f aca="false">A45+1</f>
        <v>39</v>
      </c>
      <c r="B46" s="355"/>
      <c r="C46" s="423" t="n">
        <f aca="false">январь!G47</f>
        <v>0</v>
      </c>
      <c r="D46" s="423" t="n">
        <f aca="false">февраль!G47</f>
        <v>0</v>
      </c>
      <c r="E46" s="423" t="n">
        <f aca="false">март!G47</f>
        <v>0</v>
      </c>
      <c r="F46" s="423" t="n">
        <f aca="false">апрель!G47</f>
        <v>0</v>
      </c>
      <c r="G46" s="423" t="n">
        <f aca="false">май!G47</f>
        <v>0</v>
      </c>
      <c r="H46" s="423" t="n">
        <f aca="false">июнь!G47</f>
        <v>0</v>
      </c>
      <c r="I46" s="423" t="n">
        <f aca="false">июль!G47</f>
        <v>0</v>
      </c>
      <c r="J46" s="423" t="n">
        <f aca="false">август!G47</f>
        <v>0</v>
      </c>
      <c r="K46" s="419" t="n">
        <f aca="false">сентябрь!G47</f>
        <v>0</v>
      </c>
      <c r="L46" s="419" t="n">
        <f aca="false">октябрь!G47</f>
        <v>0</v>
      </c>
      <c r="M46" s="420" t="n">
        <f aca="false">ноябрь!G50</f>
        <v>0</v>
      </c>
      <c r="N46" s="419" t="n">
        <f aca="false">декабрь!G47</f>
        <v>0</v>
      </c>
      <c r="O46" s="421" t="n">
        <f aca="false">C46+D46+E46+F46+G46+H46+I46+J46+K46+L46+M46+N46</f>
        <v>0</v>
      </c>
      <c r="P46" s="422" t="n">
        <f aca="false">O46/98*100</f>
        <v>0</v>
      </c>
      <c r="Q46" s="416" t="n">
        <f aca="false">Q45+1</f>
        <v>38</v>
      </c>
      <c r="R46" s="355"/>
      <c r="S46" s="217" t="n">
        <f aca="false">26-P46</f>
        <v>26</v>
      </c>
    </row>
    <row r="47" customFormat="false" ht="12.8" hidden="false" customHeight="false" outlineLevel="0" collapsed="false">
      <c r="A47" s="416" t="n">
        <f aca="false">A46+1</f>
        <v>40</v>
      </c>
      <c r="B47" s="355"/>
      <c r="C47" s="423" t="n">
        <f aca="false">январь!G48</f>
        <v>0</v>
      </c>
      <c r="D47" s="423" t="n">
        <f aca="false">февраль!G48</f>
        <v>0</v>
      </c>
      <c r="E47" s="423" t="n">
        <f aca="false">март!G48</f>
        <v>0</v>
      </c>
      <c r="F47" s="423" t="n">
        <f aca="false">апрель!G48</f>
        <v>0</v>
      </c>
      <c r="G47" s="423" t="n">
        <f aca="false">май!G48</f>
        <v>0</v>
      </c>
      <c r="H47" s="423" t="n">
        <f aca="false">июнь!G48</f>
        <v>0</v>
      </c>
      <c r="I47" s="423" t="n">
        <f aca="false">июль!G48</f>
        <v>0</v>
      </c>
      <c r="J47" s="423" t="n">
        <f aca="false">август!G48</f>
        <v>0</v>
      </c>
      <c r="K47" s="419" t="n">
        <f aca="false">сентябрь!G48</f>
        <v>0</v>
      </c>
      <c r="L47" s="419" t="n">
        <f aca="false">октябрь!G48</f>
        <v>0</v>
      </c>
      <c r="M47" s="420" t="n">
        <f aca="false">ноябрь!G51</f>
        <v>0</v>
      </c>
      <c r="N47" s="419" t="n">
        <f aca="false">декабрь!G48</f>
        <v>0</v>
      </c>
      <c r="O47" s="421" t="n">
        <f aca="false">C47+D47+E47+F47+G47+H47+I47+J47+K47+L47+M47+N47</f>
        <v>0</v>
      </c>
      <c r="P47" s="422" t="n">
        <f aca="false">O47/98*100</f>
        <v>0</v>
      </c>
      <c r="Q47" s="416" t="n">
        <f aca="false">Q46+1</f>
        <v>39</v>
      </c>
      <c r="R47" s="355"/>
      <c r="S47" s="217" t="n">
        <f aca="false">26-P47</f>
        <v>26</v>
      </c>
    </row>
    <row r="48" customFormat="false" ht="11.25" hidden="false" customHeight="true" outlineLevel="0" collapsed="false">
      <c r="A48" s="416" t="n">
        <f aca="false">A47+1</f>
        <v>41</v>
      </c>
      <c r="B48" s="355"/>
      <c r="C48" s="423" t="n">
        <f aca="false">январь!G49</f>
        <v>0</v>
      </c>
      <c r="D48" s="423" t="n">
        <f aca="false">февраль!G49</f>
        <v>0</v>
      </c>
      <c r="E48" s="423" t="n">
        <f aca="false">март!G49</f>
        <v>0</v>
      </c>
      <c r="F48" s="423" t="n">
        <f aca="false">апрель!G49</f>
        <v>0</v>
      </c>
      <c r="G48" s="423" t="n">
        <f aca="false">май!G49</f>
        <v>0</v>
      </c>
      <c r="H48" s="423" t="n">
        <f aca="false">июнь!G49</f>
        <v>0</v>
      </c>
      <c r="I48" s="423" t="n">
        <f aca="false">июль!G49</f>
        <v>0</v>
      </c>
      <c r="J48" s="423" t="n">
        <f aca="false">август!G49</f>
        <v>0</v>
      </c>
      <c r="K48" s="419" t="n">
        <f aca="false">сентябрь!G49</f>
        <v>0</v>
      </c>
      <c r="L48" s="419" t="n">
        <f aca="false">октябрь!G49</f>
        <v>0</v>
      </c>
      <c r="M48" s="420" t="n">
        <f aca="false">ноябрь!G52</f>
        <v>0</v>
      </c>
      <c r="N48" s="419" t="n">
        <f aca="false">декабрь!G49</f>
        <v>0</v>
      </c>
      <c r="O48" s="421" t="n">
        <f aca="false">C48+D48+E48+F48+G48+H48+I48+J48+K48+L48+M48+N48</f>
        <v>0</v>
      </c>
      <c r="P48" s="422" t="n">
        <f aca="false">O48/98*100</f>
        <v>0</v>
      </c>
      <c r="Q48" s="416" t="n">
        <f aca="false">Q47+1</f>
        <v>40</v>
      </c>
      <c r="R48" s="355"/>
      <c r="S48" s="217" t="n">
        <f aca="false">26-P48</f>
        <v>26</v>
      </c>
    </row>
    <row r="49" customFormat="false" ht="12.8" hidden="false" customHeight="false" outlineLevel="0" collapsed="false">
      <c r="A49" s="416" t="n">
        <f aca="false">A48+1</f>
        <v>42</v>
      </c>
      <c r="B49" s="355"/>
      <c r="C49" s="423" t="n">
        <f aca="false">январь!G50</f>
        <v>0</v>
      </c>
      <c r="D49" s="423" t="n">
        <f aca="false">февраль!G50</f>
        <v>0</v>
      </c>
      <c r="E49" s="423" t="n">
        <f aca="false">март!G50</f>
        <v>0</v>
      </c>
      <c r="F49" s="423" t="n">
        <f aca="false">апрель!G50</f>
        <v>0</v>
      </c>
      <c r="G49" s="423" t="n">
        <f aca="false">май!G50</f>
        <v>0</v>
      </c>
      <c r="H49" s="423" t="n">
        <f aca="false">июнь!G50</f>
        <v>0</v>
      </c>
      <c r="I49" s="423" t="n">
        <f aca="false">июль!G50</f>
        <v>0</v>
      </c>
      <c r="J49" s="423" t="n">
        <f aca="false">август!G50</f>
        <v>0</v>
      </c>
      <c r="K49" s="419" t="n">
        <f aca="false">сентябрь!G50</f>
        <v>0</v>
      </c>
      <c r="L49" s="419" t="n">
        <f aca="false">октябрь!G50</f>
        <v>0</v>
      </c>
      <c r="M49" s="420" t="n">
        <f aca="false">ноябрь!G53</f>
        <v>0</v>
      </c>
      <c r="N49" s="419" t="n">
        <f aca="false">декабрь!G50</f>
        <v>0</v>
      </c>
      <c r="O49" s="421" t="n">
        <f aca="false">C49+D49+E49+F49+G49+H49+I49+J49+K49+L49+M49+N49</f>
        <v>0</v>
      </c>
      <c r="P49" s="422" t="n">
        <f aca="false">O49/98*100</f>
        <v>0</v>
      </c>
      <c r="Q49" s="416" t="n">
        <f aca="false">Q48+1</f>
        <v>41</v>
      </c>
      <c r="R49" s="355"/>
      <c r="S49" s="217" t="n">
        <f aca="false">26-P49</f>
        <v>26</v>
      </c>
    </row>
    <row r="50" customFormat="false" ht="12.8" hidden="false" customHeight="false" outlineLevel="0" collapsed="false">
      <c r="A50" s="416" t="n">
        <f aca="false">A49+1</f>
        <v>43</v>
      </c>
      <c r="B50" s="355"/>
      <c r="C50" s="423" t="n">
        <f aca="false">январь!G51</f>
        <v>0</v>
      </c>
      <c r="D50" s="423" t="n">
        <f aca="false">февраль!G51</f>
        <v>0</v>
      </c>
      <c r="E50" s="423" t="n">
        <f aca="false">март!G51</f>
        <v>0</v>
      </c>
      <c r="F50" s="423" t="n">
        <f aca="false">апрель!G51</f>
        <v>0</v>
      </c>
      <c r="G50" s="423" t="n">
        <f aca="false">май!G51</f>
        <v>0</v>
      </c>
      <c r="H50" s="423" t="n">
        <f aca="false">июнь!G51</f>
        <v>0</v>
      </c>
      <c r="I50" s="423" t="n">
        <f aca="false">июль!G51</f>
        <v>0</v>
      </c>
      <c r="J50" s="423" t="n">
        <f aca="false">август!G51</f>
        <v>0</v>
      </c>
      <c r="K50" s="419" t="n">
        <f aca="false">сентябрь!G51</f>
        <v>0</v>
      </c>
      <c r="L50" s="419" t="n">
        <f aca="false">октябрь!G51</f>
        <v>0</v>
      </c>
      <c r="M50" s="420" t="n">
        <f aca="false">ноябрь!G54</f>
        <v>0</v>
      </c>
      <c r="N50" s="419" t="n">
        <f aca="false">декабрь!G51</f>
        <v>0</v>
      </c>
      <c r="O50" s="421" t="n">
        <f aca="false">C50+D50+E50+F50+G50+H50+I50+J50+K50+L50+M50+N50</f>
        <v>0</v>
      </c>
      <c r="P50" s="422" t="n">
        <f aca="false">O50/98*100</f>
        <v>0</v>
      </c>
      <c r="Q50" s="416" t="n">
        <f aca="false">Q49+1</f>
        <v>42</v>
      </c>
      <c r="R50" s="355"/>
      <c r="S50" s="217" t="n">
        <f aca="false">26-P50</f>
        <v>26</v>
      </c>
    </row>
    <row r="51" customFormat="false" ht="13.5" hidden="false" customHeight="true" outlineLevel="0" collapsed="false">
      <c r="A51" s="416" t="n">
        <f aca="false">A50+1</f>
        <v>44</v>
      </c>
      <c r="B51" s="355"/>
      <c r="C51" s="423" t="n">
        <f aca="false">январь!G52</f>
        <v>0</v>
      </c>
      <c r="D51" s="423" t="n">
        <f aca="false">февраль!G52</f>
        <v>0</v>
      </c>
      <c r="E51" s="423" t="n">
        <f aca="false">март!G52</f>
        <v>0</v>
      </c>
      <c r="F51" s="423" t="n">
        <f aca="false">апрель!G52</f>
        <v>0</v>
      </c>
      <c r="G51" s="423" t="n">
        <f aca="false">май!G52</f>
        <v>0</v>
      </c>
      <c r="H51" s="423" t="n">
        <f aca="false">июнь!G52</f>
        <v>0</v>
      </c>
      <c r="I51" s="423" t="n">
        <f aca="false">июль!G52</f>
        <v>0</v>
      </c>
      <c r="J51" s="423" t="n">
        <f aca="false">август!G52</f>
        <v>0</v>
      </c>
      <c r="K51" s="419" t="n">
        <f aca="false">сентябрь!G52</f>
        <v>0</v>
      </c>
      <c r="L51" s="419" t="n">
        <f aca="false">октябрь!G52</f>
        <v>0</v>
      </c>
      <c r="M51" s="420" t="n">
        <f aca="false">ноябрь!G55</f>
        <v>0</v>
      </c>
      <c r="N51" s="419" t="n">
        <f aca="false">декабрь!G52</f>
        <v>0</v>
      </c>
      <c r="O51" s="421" t="n">
        <f aca="false">C51+D51+E51+F51+G51+H51+I51+J51+K51+L51+M51+N51</f>
        <v>0</v>
      </c>
      <c r="P51" s="422" t="n">
        <f aca="false">O51/98*100</f>
        <v>0</v>
      </c>
      <c r="Q51" s="416" t="n">
        <f aca="false">Q50+1</f>
        <v>43</v>
      </c>
      <c r="R51" s="355"/>
      <c r="S51" s="217" t="n">
        <f aca="false">26-P51</f>
        <v>26</v>
      </c>
    </row>
    <row r="52" customFormat="false" ht="12.8" hidden="false" customHeight="false" outlineLevel="0" collapsed="false">
      <c r="A52" s="416" t="n">
        <f aca="false">A51+1</f>
        <v>45</v>
      </c>
      <c r="B52" s="355"/>
      <c r="C52" s="423" t="n">
        <f aca="false">январь!G53</f>
        <v>0</v>
      </c>
      <c r="D52" s="423" t="n">
        <f aca="false">февраль!G53</f>
        <v>0</v>
      </c>
      <c r="E52" s="423" t="n">
        <f aca="false">март!G53</f>
        <v>0</v>
      </c>
      <c r="F52" s="423" t="n">
        <f aca="false">апрель!G53</f>
        <v>0</v>
      </c>
      <c r="G52" s="423" t="n">
        <f aca="false">май!G53</f>
        <v>0</v>
      </c>
      <c r="H52" s="423" t="n">
        <f aca="false">июнь!G53</f>
        <v>0</v>
      </c>
      <c r="I52" s="423" t="n">
        <f aca="false">июль!G53</f>
        <v>0</v>
      </c>
      <c r="J52" s="423" t="n">
        <f aca="false">август!G53</f>
        <v>0</v>
      </c>
      <c r="K52" s="419" t="n">
        <f aca="false">сентябрь!G53</f>
        <v>0</v>
      </c>
      <c r="L52" s="419" t="n">
        <f aca="false">октябрь!G53</f>
        <v>0</v>
      </c>
      <c r="M52" s="420" t="n">
        <f aca="false">ноябрь!G56</f>
        <v>0</v>
      </c>
      <c r="N52" s="419" t="n">
        <f aca="false">декабрь!G53</f>
        <v>0</v>
      </c>
      <c r="O52" s="421" t="n">
        <f aca="false">C52+D52+E52+F52+G52+H52+I52+J52+K52+L52+M52+N52</f>
        <v>0</v>
      </c>
      <c r="P52" s="422" t="n">
        <f aca="false">O52/98*100</f>
        <v>0</v>
      </c>
      <c r="Q52" s="416" t="n">
        <f aca="false">Q51+1</f>
        <v>44</v>
      </c>
      <c r="R52" s="355"/>
      <c r="S52" s="217" t="n">
        <f aca="false">26-P52</f>
        <v>26</v>
      </c>
    </row>
    <row r="53" customFormat="false" ht="12.8" hidden="false" customHeight="false" outlineLevel="0" collapsed="false">
      <c r="A53" s="416" t="n">
        <f aca="false">A52+1</f>
        <v>46</v>
      </c>
      <c r="B53" s="355"/>
      <c r="C53" s="423" t="n">
        <f aca="false">январь!G54</f>
        <v>0</v>
      </c>
      <c r="D53" s="423" t="n">
        <f aca="false">февраль!G54</f>
        <v>0</v>
      </c>
      <c r="E53" s="423" t="n">
        <f aca="false">март!G54</f>
        <v>0</v>
      </c>
      <c r="F53" s="423" t="n">
        <f aca="false">апрель!G54</f>
        <v>0</v>
      </c>
      <c r="G53" s="423" t="n">
        <f aca="false">май!G54</f>
        <v>0</v>
      </c>
      <c r="H53" s="423" t="n">
        <f aca="false">июнь!G54</f>
        <v>0</v>
      </c>
      <c r="I53" s="423" t="n">
        <f aca="false">июль!G54</f>
        <v>0</v>
      </c>
      <c r="J53" s="423" t="n">
        <f aca="false">август!G54</f>
        <v>0</v>
      </c>
      <c r="K53" s="419" t="n">
        <f aca="false">сентябрь!G54</f>
        <v>0</v>
      </c>
      <c r="L53" s="419" t="n">
        <f aca="false">октябрь!G54</f>
        <v>0</v>
      </c>
      <c r="M53" s="420" t="n">
        <f aca="false">ноябрь!G57</f>
        <v>0</v>
      </c>
      <c r="N53" s="419" t="n">
        <f aca="false">декабрь!G54</f>
        <v>0</v>
      </c>
      <c r="O53" s="421" t="n">
        <f aca="false">C53+D53+E53+F53+G53+H53+I53+J53+K53+L53+M53+N53</f>
        <v>0</v>
      </c>
      <c r="P53" s="422" t="n">
        <f aca="false">O53/98*100</f>
        <v>0</v>
      </c>
      <c r="Q53" s="416" t="n">
        <f aca="false">Q52+1</f>
        <v>45</v>
      </c>
      <c r="R53" s="355"/>
      <c r="S53" s="217" t="n">
        <f aca="false">26-P53</f>
        <v>26</v>
      </c>
    </row>
    <row r="54" customFormat="false" ht="10.5" hidden="false" customHeight="true" outlineLevel="0" collapsed="false">
      <c r="A54" s="416" t="n">
        <f aca="false">A53+1</f>
        <v>47</v>
      </c>
      <c r="B54" s="355"/>
      <c r="C54" s="423" t="n">
        <f aca="false">январь!G55</f>
        <v>0</v>
      </c>
      <c r="D54" s="423" t="n">
        <f aca="false">февраль!G55</f>
        <v>0</v>
      </c>
      <c r="E54" s="423" t="n">
        <f aca="false">март!G55</f>
        <v>0</v>
      </c>
      <c r="F54" s="423" t="n">
        <f aca="false">апрель!G55</f>
        <v>0</v>
      </c>
      <c r="G54" s="423" t="n">
        <f aca="false">май!G55</f>
        <v>0</v>
      </c>
      <c r="H54" s="423" t="n">
        <f aca="false">июнь!G55</f>
        <v>0</v>
      </c>
      <c r="I54" s="423" t="n">
        <f aca="false">июль!G55</f>
        <v>0</v>
      </c>
      <c r="J54" s="423" t="n">
        <f aca="false">август!G55</f>
        <v>0</v>
      </c>
      <c r="K54" s="419" t="n">
        <f aca="false">сентябрь!G55</f>
        <v>0</v>
      </c>
      <c r="L54" s="419" t="n">
        <f aca="false">октябрь!G55</f>
        <v>0</v>
      </c>
      <c r="M54" s="420" t="n">
        <f aca="false">ноябрь!G58</f>
        <v>0</v>
      </c>
      <c r="N54" s="419" t="n">
        <f aca="false">декабрь!G55</f>
        <v>0</v>
      </c>
      <c r="O54" s="421" t="n">
        <f aca="false">C54+D54+E54+F54+G54+H54+I54+J54+K54+L54+M54+N54</f>
        <v>0</v>
      </c>
      <c r="P54" s="422" t="n">
        <f aca="false">O54/98*100</f>
        <v>0</v>
      </c>
      <c r="Q54" s="416" t="n">
        <f aca="false">Q53+1</f>
        <v>46</v>
      </c>
      <c r="R54" s="355"/>
      <c r="S54" s="217" t="n">
        <f aca="false">26-P54</f>
        <v>26</v>
      </c>
    </row>
    <row r="55" customFormat="false" ht="12.75" hidden="false" customHeight="true" outlineLevel="0" collapsed="false">
      <c r="A55" s="416" t="n">
        <f aca="false">A54+1</f>
        <v>48</v>
      </c>
      <c r="B55" s="355"/>
      <c r="C55" s="423" t="n">
        <f aca="false">январь!G56</f>
        <v>0</v>
      </c>
      <c r="D55" s="423" t="n">
        <f aca="false">февраль!G56</f>
        <v>0</v>
      </c>
      <c r="E55" s="423" t="n">
        <f aca="false">март!G56</f>
        <v>0</v>
      </c>
      <c r="F55" s="423" t="n">
        <f aca="false">апрель!G56</f>
        <v>0</v>
      </c>
      <c r="G55" s="423" t="n">
        <f aca="false">май!G56</f>
        <v>0</v>
      </c>
      <c r="H55" s="423" t="n">
        <f aca="false">июнь!G56</f>
        <v>0</v>
      </c>
      <c r="I55" s="423" t="n">
        <f aca="false">июль!G56</f>
        <v>0</v>
      </c>
      <c r="J55" s="423" t="n">
        <f aca="false">август!G56</f>
        <v>0</v>
      </c>
      <c r="K55" s="419" t="n">
        <f aca="false">сентябрь!G56</f>
        <v>0</v>
      </c>
      <c r="L55" s="419" t="n">
        <f aca="false">октябрь!G56</f>
        <v>0</v>
      </c>
      <c r="M55" s="420" t="n">
        <f aca="false">ноябрь!G59</f>
        <v>0</v>
      </c>
      <c r="N55" s="419" t="n">
        <f aca="false">декабрь!G56</f>
        <v>0</v>
      </c>
      <c r="O55" s="421" t="n">
        <f aca="false">C55+D55+E55+F55+G55+H55+I55+J55+K55+L55+M55+N55</f>
        <v>0</v>
      </c>
      <c r="P55" s="422" t="n">
        <f aca="false">O55/98*100</f>
        <v>0</v>
      </c>
      <c r="Q55" s="416" t="n">
        <f aca="false">Q54+1</f>
        <v>47</v>
      </c>
      <c r="R55" s="355"/>
      <c r="S55" s="217" t="n">
        <f aca="false">26-P55</f>
        <v>26</v>
      </c>
    </row>
    <row r="56" customFormat="false" ht="12.8" hidden="false" customHeight="false" outlineLevel="0" collapsed="false">
      <c r="A56" s="416" t="n">
        <f aca="false">A55+1</f>
        <v>49</v>
      </c>
      <c r="B56" s="355"/>
      <c r="C56" s="423" t="n">
        <f aca="false">январь!G57</f>
        <v>0</v>
      </c>
      <c r="D56" s="423" t="n">
        <f aca="false">февраль!G57</f>
        <v>0</v>
      </c>
      <c r="E56" s="423" t="n">
        <f aca="false">март!G57</f>
        <v>0</v>
      </c>
      <c r="F56" s="423" t="n">
        <f aca="false">апрель!G57</f>
        <v>0</v>
      </c>
      <c r="G56" s="423" t="n">
        <f aca="false">май!G57</f>
        <v>0</v>
      </c>
      <c r="H56" s="423" t="n">
        <f aca="false">июнь!G57</f>
        <v>0</v>
      </c>
      <c r="I56" s="423" t="n">
        <f aca="false">июль!G57</f>
        <v>0</v>
      </c>
      <c r="J56" s="423" t="n">
        <f aca="false">август!G57</f>
        <v>0</v>
      </c>
      <c r="K56" s="419" t="n">
        <f aca="false">сентябрь!G57</f>
        <v>0</v>
      </c>
      <c r="L56" s="419" t="n">
        <f aca="false">октябрь!G57</f>
        <v>0</v>
      </c>
      <c r="M56" s="420" t="n">
        <f aca="false">ноябрь!G60</f>
        <v>0</v>
      </c>
      <c r="N56" s="419" t="n">
        <f aca="false">декабрь!G57</f>
        <v>0</v>
      </c>
      <c r="O56" s="421" t="n">
        <f aca="false">C56+D56+E56+F56+G56+H56+I56+J56+K56+L56+M56+N56</f>
        <v>0</v>
      </c>
      <c r="P56" s="422" t="n">
        <f aca="false">O56/98*100</f>
        <v>0</v>
      </c>
      <c r="Q56" s="416" t="n">
        <f aca="false">Q55+1</f>
        <v>48</v>
      </c>
      <c r="R56" s="355"/>
      <c r="S56" s="217" t="n">
        <f aca="false">26-P56</f>
        <v>26</v>
      </c>
    </row>
    <row r="57" customFormat="false" ht="12.8" hidden="false" customHeight="false" outlineLevel="0" collapsed="false">
      <c r="A57" s="416" t="n">
        <f aca="false">A56+1</f>
        <v>50</v>
      </c>
      <c r="B57" s="355"/>
      <c r="C57" s="423" t="n">
        <f aca="false">январь!G58</f>
        <v>0</v>
      </c>
      <c r="D57" s="423" t="n">
        <f aca="false">февраль!G58</f>
        <v>0</v>
      </c>
      <c r="E57" s="423" t="n">
        <f aca="false">март!G58</f>
        <v>0</v>
      </c>
      <c r="F57" s="423" t="n">
        <f aca="false">апрель!G58</f>
        <v>0</v>
      </c>
      <c r="G57" s="423" t="n">
        <f aca="false">май!G58</f>
        <v>0</v>
      </c>
      <c r="H57" s="423" t="n">
        <f aca="false">июнь!G58</f>
        <v>0</v>
      </c>
      <c r="I57" s="423" t="n">
        <f aca="false">июль!G58</f>
        <v>0</v>
      </c>
      <c r="J57" s="423" t="n">
        <f aca="false">август!G58</f>
        <v>0</v>
      </c>
      <c r="K57" s="419" t="n">
        <f aca="false">сентябрь!G58</f>
        <v>0</v>
      </c>
      <c r="L57" s="419" t="n">
        <f aca="false">октябрь!G58</f>
        <v>0</v>
      </c>
      <c r="M57" s="420" t="n">
        <f aca="false">ноябрь!G61</f>
        <v>0</v>
      </c>
      <c r="N57" s="419" t="n">
        <f aca="false">декабрь!G58</f>
        <v>0</v>
      </c>
      <c r="O57" s="421" t="n">
        <f aca="false">C57+D57+E57+F57+G57+H57+I57+J57+K57+L57+M57+N57</f>
        <v>0</v>
      </c>
      <c r="P57" s="422" t="n">
        <f aca="false">O57/98*100</f>
        <v>0</v>
      </c>
      <c r="Q57" s="416" t="n">
        <f aca="false">Q56+1</f>
        <v>49</v>
      </c>
      <c r="R57" s="355"/>
      <c r="S57" s="217" t="n">
        <f aca="false">26-P57</f>
        <v>26</v>
      </c>
    </row>
    <row r="58" customFormat="false" ht="12.8" hidden="false" customHeight="false" outlineLevel="0" collapsed="false">
      <c r="A58" s="416" t="n">
        <f aca="false">A57+1</f>
        <v>51</v>
      </c>
      <c r="B58" s="355"/>
      <c r="C58" s="423" t="n">
        <f aca="false">январь!G59</f>
        <v>0</v>
      </c>
      <c r="D58" s="423" t="n">
        <f aca="false">февраль!G59</f>
        <v>0</v>
      </c>
      <c r="E58" s="423" t="n">
        <f aca="false">март!G59</f>
        <v>0</v>
      </c>
      <c r="F58" s="423" t="n">
        <f aca="false">апрель!G59</f>
        <v>0</v>
      </c>
      <c r="G58" s="423" t="n">
        <f aca="false">май!G59</f>
        <v>0</v>
      </c>
      <c r="H58" s="423" t="n">
        <f aca="false">июнь!G59</f>
        <v>0</v>
      </c>
      <c r="I58" s="423" t="n">
        <f aca="false">июль!G59</f>
        <v>0</v>
      </c>
      <c r="J58" s="423" t="n">
        <f aca="false">август!G59</f>
        <v>0</v>
      </c>
      <c r="K58" s="419" t="n">
        <f aca="false">сентябрь!G59</f>
        <v>0</v>
      </c>
      <c r="L58" s="419" t="n">
        <f aca="false">октябрь!G59</f>
        <v>0</v>
      </c>
      <c r="M58" s="420" t="n">
        <f aca="false">ноябрь!G62</f>
        <v>0</v>
      </c>
      <c r="N58" s="419" t="n">
        <f aca="false">декабрь!G59</f>
        <v>0</v>
      </c>
      <c r="O58" s="421" t="n">
        <f aca="false">C58+D58+E58+F58+G58+H58+I58+J58+K58+L58+M58+N58</f>
        <v>0</v>
      </c>
      <c r="P58" s="422" t="n">
        <f aca="false">O58/98*100</f>
        <v>0</v>
      </c>
      <c r="Q58" s="416" t="n">
        <f aca="false">Q57+1</f>
        <v>50</v>
      </c>
      <c r="R58" s="355"/>
      <c r="S58" s="217" t="n">
        <f aca="false">26-P58</f>
        <v>26</v>
      </c>
    </row>
    <row r="59" customFormat="false" ht="12.8" hidden="false" customHeight="false" outlineLevel="0" collapsed="false">
      <c r="A59" s="416" t="n">
        <f aca="false">A58+1</f>
        <v>52</v>
      </c>
      <c r="B59" s="355"/>
      <c r="C59" s="423" t="n">
        <f aca="false">январь!G60</f>
        <v>0</v>
      </c>
      <c r="D59" s="423" t="n">
        <f aca="false">февраль!G60</f>
        <v>0</v>
      </c>
      <c r="E59" s="423" t="n">
        <f aca="false">март!G60</f>
        <v>0</v>
      </c>
      <c r="F59" s="423" t="n">
        <f aca="false">апрель!G60</f>
        <v>0</v>
      </c>
      <c r="G59" s="423" t="n">
        <f aca="false">май!G60</f>
        <v>0</v>
      </c>
      <c r="H59" s="423" t="n">
        <f aca="false">июнь!G60</f>
        <v>0</v>
      </c>
      <c r="I59" s="423" t="n">
        <f aca="false">июль!G60</f>
        <v>0</v>
      </c>
      <c r="J59" s="423" t="n">
        <f aca="false">август!G60</f>
        <v>0</v>
      </c>
      <c r="K59" s="419" t="n">
        <f aca="false">сентябрь!G60</f>
        <v>0</v>
      </c>
      <c r="L59" s="419" t="n">
        <f aca="false">октябрь!G60</f>
        <v>0</v>
      </c>
      <c r="M59" s="420" t="n">
        <f aca="false">ноябрь!G63</f>
        <v>0</v>
      </c>
      <c r="N59" s="419" t="n">
        <f aca="false">декабрь!G60</f>
        <v>0</v>
      </c>
      <c r="O59" s="421" t="n">
        <f aca="false">C59+D59+E59+F59+G59+H59+I59+J59+K59+L59+M59+N59</f>
        <v>0</v>
      </c>
      <c r="P59" s="422" t="n">
        <f aca="false">O59/98*100</f>
        <v>0</v>
      </c>
      <c r="Q59" s="416" t="n">
        <f aca="false">Q58+1</f>
        <v>51</v>
      </c>
      <c r="R59" s="355"/>
      <c r="S59" s="217" t="n">
        <f aca="false">26-P59</f>
        <v>26</v>
      </c>
    </row>
    <row r="60" customFormat="false" ht="12.8" hidden="false" customHeight="false" outlineLevel="0" collapsed="false">
      <c r="A60" s="416" t="n">
        <f aca="false">A59+1</f>
        <v>53</v>
      </c>
      <c r="B60" s="355"/>
      <c r="C60" s="423" t="n">
        <f aca="false">январь!G61</f>
        <v>0</v>
      </c>
      <c r="D60" s="423" t="n">
        <f aca="false">февраль!G61</f>
        <v>0</v>
      </c>
      <c r="E60" s="423" t="n">
        <f aca="false">март!G61</f>
        <v>0</v>
      </c>
      <c r="F60" s="423" t="n">
        <f aca="false">апрель!G61</f>
        <v>0</v>
      </c>
      <c r="G60" s="423" t="n">
        <f aca="false">май!G61</f>
        <v>0</v>
      </c>
      <c r="H60" s="423" t="n">
        <f aca="false">июнь!G61</f>
        <v>0</v>
      </c>
      <c r="I60" s="423" t="n">
        <f aca="false">июль!G61</f>
        <v>0</v>
      </c>
      <c r="J60" s="423" t="n">
        <f aca="false">август!G61</f>
        <v>0</v>
      </c>
      <c r="K60" s="419" t="n">
        <f aca="false">сентябрь!G61</f>
        <v>0</v>
      </c>
      <c r="L60" s="419" t="n">
        <f aca="false">октябрь!G61</f>
        <v>0</v>
      </c>
      <c r="M60" s="420" t="n">
        <f aca="false">ноябрь!G64</f>
        <v>0</v>
      </c>
      <c r="N60" s="419" t="n">
        <f aca="false">декабрь!G61</f>
        <v>0</v>
      </c>
      <c r="O60" s="421" t="n">
        <f aca="false">C60+D60+E60+F60+G60+H60+I60+J60+K60+L60+M60+N60</f>
        <v>0</v>
      </c>
      <c r="P60" s="422" t="n">
        <f aca="false">O60/98*100</f>
        <v>0</v>
      </c>
      <c r="Q60" s="416" t="n">
        <f aca="false">Q59+1</f>
        <v>52</v>
      </c>
      <c r="R60" s="355"/>
      <c r="S60" s="217" t="n">
        <f aca="false">26-P60</f>
        <v>26</v>
      </c>
    </row>
    <row r="61" customFormat="false" ht="12.8" hidden="false" customHeight="false" outlineLevel="0" collapsed="false">
      <c r="A61" s="416" t="n">
        <f aca="false">A60+1</f>
        <v>54</v>
      </c>
      <c r="B61" s="355"/>
      <c r="C61" s="423" t="n">
        <f aca="false">январь!G62</f>
        <v>0</v>
      </c>
      <c r="D61" s="423" t="n">
        <f aca="false">февраль!G62</f>
        <v>0</v>
      </c>
      <c r="E61" s="423" t="n">
        <f aca="false">март!G62</f>
        <v>0</v>
      </c>
      <c r="F61" s="423" t="n">
        <f aca="false">апрель!G62</f>
        <v>0</v>
      </c>
      <c r="G61" s="423" t="n">
        <f aca="false">май!G62</f>
        <v>0</v>
      </c>
      <c r="H61" s="423" t="n">
        <f aca="false">июнь!G62</f>
        <v>0</v>
      </c>
      <c r="I61" s="423" t="n">
        <f aca="false">июль!G62</f>
        <v>0</v>
      </c>
      <c r="J61" s="423" t="n">
        <f aca="false">август!G62</f>
        <v>0</v>
      </c>
      <c r="K61" s="419" t="n">
        <f aca="false">сентябрь!G62</f>
        <v>0</v>
      </c>
      <c r="L61" s="419" t="n">
        <f aca="false">октябрь!G62</f>
        <v>0</v>
      </c>
      <c r="M61" s="420" t="n">
        <f aca="false">ноябрь!G65</f>
        <v>0</v>
      </c>
      <c r="N61" s="419" t="n">
        <f aca="false">декабрь!G62</f>
        <v>0</v>
      </c>
      <c r="O61" s="421" t="n">
        <f aca="false">C61+D61+E61+F61+G61+H61+I61+J61+K61+L61+M61+N61</f>
        <v>0</v>
      </c>
      <c r="P61" s="422" t="n">
        <f aca="false">O61/98*100</f>
        <v>0</v>
      </c>
      <c r="Q61" s="416" t="n">
        <f aca="false">Q60+1</f>
        <v>53</v>
      </c>
      <c r="R61" s="355"/>
      <c r="S61" s="217" t="n">
        <f aca="false">26-P61</f>
        <v>26</v>
      </c>
    </row>
    <row r="62" customFormat="false" ht="12.8" hidden="false" customHeight="false" outlineLevel="0" collapsed="false">
      <c r="A62" s="416" t="n">
        <f aca="false">A61+1</f>
        <v>55</v>
      </c>
      <c r="B62" s="355"/>
      <c r="C62" s="423" t="n">
        <f aca="false">январь!G63</f>
        <v>0</v>
      </c>
      <c r="D62" s="423" t="n">
        <f aca="false">февраль!G63</f>
        <v>0</v>
      </c>
      <c r="E62" s="423" t="n">
        <f aca="false">март!G63</f>
        <v>0</v>
      </c>
      <c r="F62" s="423" t="n">
        <f aca="false">апрель!G63</f>
        <v>0</v>
      </c>
      <c r="G62" s="423" t="n">
        <f aca="false">май!G63</f>
        <v>0</v>
      </c>
      <c r="H62" s="423" t="n">
        <f aca="false">июнь!G63</f>
        <v>0</v>
      </c>
      <c r="I62" s="423" t="n">
        <f aca="false">июль!G63</f>
        <v>0</v>
      </c>
      <c r="J62" s="423" t="n">
        <f aca="false">август!G63</f>
        <v>0</v>
      </c>
      <c r="K62" s="419" t="n">
        <f aca="false">сентябрь!G63</f>
        <v>0</v>
      </c>
      <c r="L62" s="419" t="n">
        <f aca="false">октябрь!G63</f>
        <v>0</v>
      </c>
      <c r="M62" s="420" t="n">
        <f aca="false">ноябрь!G66</f>
        <v>0</v>
      </c>
      <c r="N62" s="419" t="n">
        <f aca="false">декабрь!G63</f>
        <v>0</v>
      </c>
      <c r="O62" s="421" t="n">
        <f aca="false">C62+D62+E62+F62+G62+H62+I62+J62+K62+L62+M62+N62</f>
        <v>0</v>
      </c>
      <c r="P62" s="422" t="n">
        <f aca="false">O62/98*100</f>
        <v>0</v>
      </c>
      <c r="Q62" s="416" t="n">
        <f aca="false">Q61+1</f>
        <v>54</v>
      </c>
      <c r="R62" s="355"/>
      <c r="S62" s="217" t="n">
        <f aca="false">26-P62</f>
        <v>26</v>
      </c>
    </row>
    <row r="63" customFormat="false" ht="12" hidden="false" customHeight="true" outlineLevel="0" collapsed="false">
      <c r="A63" s="416" t="n">
        <f aca="false">A62+1</f>
        <v>56</v>
      </c>
      <c r="B63" s="212"/>
      <c r="C63" s="423" t="n">
        <f aca="false">январь!G64</f>
        <v>0</v>
      </c>
      <c r="D63" s="423" t="n">
        <f aca="false">февраль!G64</f>
        <v>0</v>
      </c>
      <c r="E63" s="423" t="n">
        <f aca="false">март!G64</f>
        <v>0</v>
      </c>
      <c r="F63" s="423" t="n">
        <f aca="false">апрель!G64</f>
        <v>0</v>
      </c>
      <c r="G63" s="423" t="n">
        <f aca="false">май!G64</f>
        <v>0</v>
      </c>
      <c r="H63" s="423" t="n">
        <f aca="false">июнь!G64</f>
        <v>0</v>
      </c>
      <c r="I63" s="423" t="n">
        <f aca="false">июль!G64</f>
        <v>0</v>
      </c>
      <c r="J63" s="423" t="n">
        <f aca="false">август!G64</f>
        <v>0</v>
      </c>
      <c r="K63" s="419" t="n">
        <f aca="false">сентябрь!G64</f>
        <v>0</v>
      </c>
      <c r="L63" s="419" t="n">
        <f aca="false">октябрь!G64</f>
        <v>0</v>
      </c>
      <c r="M63" s="420" t="n">
        <f aca="false">ноябрь!G67</f>
        <v>0</v>
      </c>
      <c r="N63" s="419" t="n">
        <f aca="false">декабрь!G64</f>
        <v>0</v>
      </c>
      <c r="O63" s="421" t="n">
        <f aca="false">C63+D63+E63+F63+G63+H63+I63+J63+K63+L63+M63+N63</f>
        <v>0</v>
      </c>
      <c r="P63" s="422" t="n">
        <f aca="false">O63/98*100</f>
        <v>0</v>
      </c>
      <c r="Q63" s="416" t="n">
        <f aca="false">Q62+1</f>
        <v>55</v>
      </c>
      <c r="R63" s="212"/>
      <c r="S63" s="217" t="n">
        <f aca="false">26-P63</f>
        <v>26</v>
      </c>
    </row>
    <row r="64" customFormat="false" ht="12.8" hidden="false" customHeight="false" outlineLevel="0" collapsed="false">
      <c r="A64" s="416" t="n">
        <f aca="false">A63+1</f>
        <v>57</v>
      </c>
      <c r="B64" s="355"/>
      <c r="C64" s="423" t="n">
        <f aca="false">январь!G65</f>
        <v>0</v>
      </c>
      <c r="D64" s="423" t="n">
        <f aca="false">февраль!G65</f>
        <v>0</v>
      </c>
      <c r="E64" s="423" t="n">
        <f aca="false">март!G65</f>
        <v>0</v>
      </c>
      <c r="F64" s="423" t="n">
        <f aca="false">апрель!G65</f>
        <v>0</v>
      </c>
      <c r="G64" s="423" t="n">
        <f aca="false">май!G65</f>
        <v>0</v>
      </c>
      <c r="H64" s="423" t="n">
        <f aca="false">июнь!G65</f>
        <v>0</v>
      </c>
      <c r="I64" s="423" t="n">
        <f aca="false">июль!G65</f>
        <v>0</v>
      </c>
      <c r="J64" s="423" t="n">
        <f aca="false">август!G65</f>
        <v>0</v>
      </c>
      <c r="K64" s="419" t="n">
        <f aca="false">сентябрь!G65</f>
        <v>0</v>
      </c>
      <c r="L64" s="419" t="n">
        <f aca="false">октябрь!G65</f>
        <v>0</v>
      </c>
      <c r="M64" s="420" t="n">
        <f aca="false">ноябрь!G68</f>
        <v>0</v>
      </c>
      <c r="N64" s="419" t="n">
        <f aca="false">декабрь!G65</f>
        <v>0</v>
      </c>
      <c r="O64" s="421" t="n">
        <f aca="false">C64+D64+E64+F64+G64+H64+I64+J64+K64+L64+M64+N64</f>
        <v>0</v>
      </c>
      <c r="P64" s="422" t="n">
        <f aca="false">O64/98*100</f>
        <v>0</v>
      </c>
      <c r="Q64" s="416" t="n">
        <f aca="false">Q63+1</f>
        <v>56</v>
      </c>
      <c r="R64" s="355"/>
      <c r="S64" s="217" t="n">
        <f aca="false">26-P64</f>
        <v>26</v>
      </c>
    </row>
    <row r="65" customFormat="false" ht="12.8" hidden="false" customHeight="false" outlineLevel="0" collapsed="false">
      <c r="A65" s="416" t="n">
        <f aca="false">A64+1</f>
        <v>58</v>
      </c>
      <c r="B65" s="355"/>
      <c r="C65" s="423" t="n">
        <f aca="false">январь!G66</f>
        <v>0</v>
      </c>
      <c r="D65" s="423" t="n">
        <f aca="false">февраль!G66</f>
        <v>0</v>
      </c>
      <c r="E65" s="423" t="n">
        <f aca="false">март!G66</f>
        <v>0</v>
      </c>
      <c r="F65" s="423" t="n">
        <f aca="false">апрель!G66</f>
        <v>0</v>
      </c>
      <c r="G65" s="423" t="n">
        <f aca="false">май!G66</f>
        <v>0</v>
      </c>
      <c r="H65" s="423" t="n">
        <f aca="false">июнь!G66</f>
        <v>0</v>
      </c>
      <c r="I65" s="423" t="n">
        <f aca="false">июль!G66</f>
        <v>0</v>
      </c>
      <c r="J65" s="423" t="n">
        <f aca="false">август!G66</f>
        <v>0</v>
      </c>
      <c r="K65" s="419" t="n">
        <f aca="false">сентябрь!G66</f>
        <v>0</v>
      </c>
      <c r="L65" s="419" t="n">
        <f aca="false">октябрь!G66</f>
        <v>0</v>
      </c>
      <c r="M65" s="420" t="n">
        <f aca="false">ноябрь!G69</f>
        <v>0</v>
      </c>
      <c r="N65" s="419" t="n">
        <f aca="false">декабрь!G66</f>
        <v>0</v>
      </c>
      <c r="O65" s="421" t="n">
        <f aca="false">C65+D65+E65+F65+G65+H65+I65+J65+K65+L65+M65+N65</f>
        <v>0</v>
      </c>
      <c r="P65" s="422" t="n">
        <f aca="false">O65/98*100</f>
        <v>0</v>
      </c>
      <c r="Q65" s="416" t="n">
        <f aca="false">Q64+1</f>
        <v>57</v>
      </c>
      <c r="R65" s="355"/>
      <c r="S65" s="217" t="n">
        <f aca="false">26-P65</f>
        <v>26</v>
      </c>
    </row>
    <row r="66" customFormat="false" ht="12.8" hidden="false" customHeight="false" outlineLevel="0" collapsed="false">
      <c r="A66" s="416" t="n">
        <f aca="false">A65+1</f>
        <v>59</v>
      </c>
      <c r="B66" s="355"/>
      <c r="C66" s="423" t="n">
        <f aca="false">январь!G67</f>
        <v>0</v>
      </c>
      <c r="D66" s="423" t="n">
        <f aca="false">февраль!G67</f>
        <v>0</v>
      </c>
      <c r="E66" s="423" t="n">
        <f aca="false">март!G67</f>
        <v>0</v>
      </c>
      <c r="F66" s="423" t="n">
        <f aca="false">апрель!G67</f>
        <v>0</v>
      </c>
      <c r="G66" s="423" t="n">
        <f aca="false">май!G67</f>
        <v>0</v>
      </c>
      <c r="H66" s="423" t="n">
        <f aca="false">июнь!G67</f>
        <v>0</v>
      </c>
      <c r="I66" s="423" t="n">
        <f aca="false">июль!G67</f>
        <v>0</v>
      </c>
      <c r="J66" s="423" t="n">
        <f aca="false">август!G67</f>
        <v>0</v>
      </c>
      <c r="K66" s="419" t="n">
        <f aca="false">сентябрь!G67</f>
        <v>0</v>
      </c>
      <c r="L66" s="419" t="n">
        <f aca="false">октябрь!G67</f>
        <v>0</v>
      </c>
      <c r="M66" s="420" t="n">
        <f aca="false">ноябрь!G70</f>
        <v>0</v>
      </c>
      <c r="N66" s="419" t="n">
        <f aca="false">декабрь!G67</f>
        <v>0</v>
      </c>
      <c r="O66" s="421" t="n">
        <f aca="false">C66+D66+E66+F66+G66+H66+I66+J66+K66+L66+M66+N66</f>
        <v>0</v>
      </c>
      <c r="P66" s="422" t="n">
        <f aca="false">O66/98*100</f>
        <v>0</v>
      </c>
      <c r="Q66" s="416" t="n">
        <f aca="false">Q65+1</f>
        <v>58</v>
      </c>
      <c r="R66" s="355"/>
      <c r="S66" s="217" t="n">
        <f aca="false">26-P66</f>
        <v>26</v>
      </c>
    </row>
    <row r="67" customFormat="false" ht="12.8" hidden="false" customHeight="false" outlineLevel="0" collapsed="false">
      <c r="A67" s="416" t="n">
        <f aca="false">A66+1</f>
        <v>60</v>
      </c>
      <c r="B67" s="355"/>
      <c r="C67" s="423" t="n">
        <f aca="false">январь!G68</f>
        <v>0</v>
      </c>
      <c r="D67" s="423" t="n">
        <f aca="false">февраль!G68</f>
        <v>0</v>
      </c>
      <c r="E67" s="423" t="n">
        <f aca="false">март!G68</f>
        <v>0</v>
      </c>
      <c r="F67" s="423" t="n">
        <f aca="false">апрель!G68</f>
        <v>0</v>
      </c>
      <c r="G67" s="423" t="n">
        <f aca="false">май!G68</f>
        <v>0</v>
      </c>
      <c r="H67" s="423" t="n">
        <f aca="false">июнь!G68</f>
        <v>0</v>
      </c>
      <c r="I67" s="423" t="n">
        <f aca="false">июль!G68</f>
        <v>0</v>
      </c>
      <c r="J67" s="423" t="n">
        <f aca="false">август!G68</f>
        <v>0</v>
      </c>
      <c r="K67" s="419" t="n">
        <f aca="false">сентябрь!G68</f>
        <v>0</v>
      </c>
      <c r="L67" s="419" t="n">
        <f aca="false">октябрь!G68</f>
        <v>0</v>
      </c>
      <c r="M67" s="420" t="n">
        <f aca="false">ноябрь!G71</f>
        <v>0</v>
      </c>
      <c r="N67" s="419" t="n">
        <f aca="false">декабрь!G68</f>
        <v>0</v>
      </c>
      <c r="O67" s="421" t="n">
        <f aca="false">C67+D67+E67+F67+G67+H67+I67+J67+K67+L67+M67+N67</f>
        <v>0</v>
      </c>
      <c r="P67" s="422" t="n">
        <f aca="false">O67/98*100</f>
        <v>0</v>
      </c>
      <c r="Q67" s="416" t="n">
        <f aca="false">Q66+1</f>
        <v>59</v>
      </c>
      <c r="R67" s="355"/>
      <c r="S67" s="217" t="n">
        <f aca="false">26-P67</f>
        <v>26</v>
      </c>
    </row>
    <row r="68" customFormat="false" ht="12.8" hidden="false" customHeight="false" outlineLevel="0" collapsed="false">
      <c r="A68" s="416" t="n">
        <f aca="false">A67+1</f>
        <v>61</v>
      </c>
      <c r="B68" s="355"/>
      <c r="C68" s="423" t="n">
        <f aca="false">январь!G69</f>
        <v>0</v>
      </c>
      <c r="D68" s="423" t="n">
        <f aca="false">февраль!G69</f>
        <v>0</v>
      </c>
      <c r="E68" s="423" t="n">
        <f aca="false">март!G69</f>
        <v>0</v>
      </c>
      <c r="F68" s="423" t="n">
        <f aca="false">апрель!G69</f>
        <v>0</v>
      </c>
      <c r="G68" s="423" t="n">
        <f aca="false">май!G69</f>
        <v>0</v>
      </c>
      <c r="H68" s="423" t="n">
        <f aca="false">июнь!G69</f>
        <v>0</v>
      </c>
      <c r="I68" s="423" t="n">
        <f aca="false">июль!G69</f>
        <v>0</v>
      </c>
      <c r="J68" s="423" t="n">
        <f aca="false">август!G69</f>
        <v>0</v>
      </c>
      <c r="K68" s="419" t="n">
        <f aca="false">сентябрь!G69</f>
        <v>0</v>
      </c>
      <c r="L68" s="419" t="n">
        <f aca="false">октябрь!G69</f>
        <v>0</v>
      </c>
      <c r="M68" s="420" t="n">
        <f aca="false">ноябрь!G72</f>
        <v>0</v>
      </c>
      <c r="N68" s="419" t="n">
        <f aca="false">декабрь!G69</f>
        <v>0</v>
      </c>
      <c r="O68" s="421" t="n">
        <f aca="false">C68+D68+E68+F68+G68+H68+I68+J68+K68+L68+M68+N68</f>
        <v>0</v>
      </c>
      <c r="P68" s="422" t="n">
        <f aca="false">O68/98*100</f>
        <v>0</v>
      </c>
      <c r="Q68" s="416" t="n">
        <f aca="false">Q67+1</f>
        <v>60</v>
      </c>
      <c r="R68" s="355"/>
      <c r="S68" s="217" t="n">
        <f aca="false">26-P68</f>
        <v>26</v>
      </c>
    </row>
    <row r="69" customFormat="false" ht="12.8" hidden="false" customHeight="false" outlineLevel="0" collapsed="false">
      <c r="A69" s="416" t="n">
        <f aca="false">A68+1</f>
        <v>62</v>
      </c>
      <c r="B69" s="355"/>
      <c r="C69" s="423" t="n">
        <f aca="false">январь!G70</f>
        <v>0</v>
      </c>
      <c r="D69" s="423" t="n">
        <f aca="false">февраль!G70</f>
        <v>0</v>
      </c>
      <c r="E69" s="423" t="n">
        <f aca="false">март!G70</f>
        <v>0</v>
      </c>
      <c r="F69" s="423" t="n">
        <f aca="false">апрель!G70</f>
        <v>0</v>
      </c>
      <c r="G69" s="423" t="n">
        <f aca="false">май!G70</f>
        <v>0</v>
      </c>
      <c r="H69" s="423" t="n">
        <f aca="false">июнь!G70</f>
        <v>0</v>
      </c>
      <c r="I69" s="423" t="n">
        <f aca="false">июль!G70</f>
        <v>0</v>
      </c>
      <c r="J69" s="423" t="n">
        <f aca="false">август!G70</f>
        <v>0</v>
      </c>
      <c r="K69" s="419" t="n">
        <f aca="false">сентябрь!G70</f>
        <v>0</v>
      </c>
      <c r="L69" s="419" t="n">
        <f aca="false">октябрь!G70</f>
        <v>0</v>
      </c>
      <c r="M69" s="420" t="n">
        <f aca="false">ноябрь!G73</f>
        <v>0</v>
      </c>
      <c r="N69" s="419" t="n">
        <f aca="false">декабрь!G70</f>
        <v>0</v>
      </c>
      <c r="O69" s="421" t="n">
        <f aca="false">C69+D69+E69+F69+G69+H69+I69+J69+K69+L69+M69+N69</f>
        <v>0</v>
      </c>
      <c r="P69" s="422" t="n">
        <f aca="false">O69/98*100</f>
        <v>0</v>
      </c>
      <c r="Q69" s="416" t="n">
        <f aca="false">Q68+1</f>
        <v>61</v>
      </c>
      <c r="R69" s="355"/>
      <c r="S69" s="217" t="n">
        <f aca="false">26-P69</f>
        <v>26</v>
      </c>
    </row>
    <row r="70" customFormat="false" ht="12.8" hidden="false" customHeight="false" outlineLevel="0" collapsed="false">
      <c r="A70" s="416" t="n">
        <f aca="false">A69+1</f>
        <v>63</v>
      </c>
      <c r="B70" s="355"/>
      <c r="C70" s="423" t="n">
        <f aca="false">январь!G71</f>
        <v>0</v>
      </c>
      <c r="D70" s="423" t="n">
        <f aca="false">февраль!G71</f>
        <v>0</v>
      </c>
      <c r="E70" s="423" t="n">
        <f aca="false">март!G71</f>
        <v>0</v>
      </c>
      <c r="F70" s="423" t="n">
        <f aca="false">апрель!G71</f>
        <v>0</v>
      </c>
      <c r="G70" s="423" t="n">
        <f aca="false">май!G71</f>
        <v>0</v>
      </c>
      <c r="H70" s="423" t="n">
        <f aca="false">июнь!G71</f>
        <v>0</v>
      </c>
      <c r="I70" s="423" t="n">
        <f aca="false">июль!G71</f>
        <v>0</v>
      </c>
      <c r="J70" s="423" t="n">
        <f aca="false">август!G71</f>
        <v>0</v>
      </c>
      <c r="K70" s="419" t="n">
        <f aca="false">сентябрь!G71</f>
        <v>0</v>
      </c>
      <c r="L70" s="419" t="n">
        <f aca="false">октябрь!G71</f>
        <v>0</v>
      </c>
      <c r="M70" s="420" t="n">
        <f aca="false">ноябрь!G74</f>
        <v>0</v>
      </c>
      <c r="N70" s="419" t="n">
        <f aca="false">декабрь!G71</f>
        <v>0</v>
      </c>
      <c r="O70" s="421" t="n">
        <f aca="false">C70+D70+E70+F70+G70+H70+I70+J70+K70+L70+M70+N70</f>
        <v>0</v>
      </c>
      <c r="P70" s="422" t="n">
        <f aca="false">O70/98*100</f>
        <v>0</v>
      </c>
      <c r="Q70" s="416" t="n">
        <f aca="false">Q69+1</f>
        <v>62</v>
      </c>
      <c r="R70" s="355"/>
      <c r="S70" s="217" t="n">
        <f aca="false">26-P70</f>
        <v>26</v>
      </c>
    </row>
    <row r="71" customFormat="false" ht="12.8" hidden="false" customHeight="false" outlineLevel="0" collapsed="false">
      <c r="A71" s="416" t="n">
        <f aca="false">A70+1</f>
        <v>64</v>
      </c>
      <c r="B71" s="355"/>
      <c r="C71" s="423" t="n">
        <f aca="false">январь!G72</f>
        <v>0</v>
      </c>
      <c r="D71" s="423" t="n">
        <f aca="false">февраль!G72</f>
        <v>0</v>
      </c>
      <c r="E71" s="423" t="n">
        <f aca="false">март!G72</f>
        <v>0</v>
      </c>
      <c r="F71" s="423" t="n">
        <f aca="false">апрель!G72</f>
        <v>0</v>
      </c>
      <c r="G71" s="423" t="n">
        <f aca="false">май!G72</f>
        <v>0</v>
      </c>
      <c r="H71" s="423" t="n">
        <f aca="false">июнь!G72</f>
        <v>0</v>
      </c>
      <c r="I71" s="423" t="n">
        <f aca="false">июль!G72</f>
        <v>0</v>
      </c>
      <c r="J71" s="423" t="n">
        <f aca="false">август!G72</f>
        <v>0</v>
      </c>
      <c r="K71" s="419" t="n">
        <f aca="false">сентябрь!G72</f>
        <v>0</v>
      </c>
      <c r="L71" s="419" t="n">
        <f aca="false">октябрь!G72</f>
        <v>0</v>
      </c>
      <c r="M71" s="420" t="n">
        <f aca="false">ноябрь!G75</f>
        <v>0</v>
      </c>
      <c r="N71" s="419" t="n">
        <f aca="false">декабрь!G72</f>
        <v>0</v>
      </c>
      <c r="O71" s="421" t="n">
        <f aca="false">C71+D71+E71+F71+G71+H71+I71+J71+K71+L71+M71+N71</f>
        <v>0</v>
      </c>
      <c r="P71" s="422" t="n">
        <f aca="false">O71/98*100</f>
        <v>0</v>
      </c>
      <c r="Q71" s="416" t="n">
        <f aca="false">Q70+1</f>
        <v>63</v>
      </c>
      <c r="R71" s="355"/>
      <c r="S71" s="217" t="n">
        <f aca="false">26-P71</f>
        <v>26</v>
      </c>
    </row>
    <row r="72" customFormat="false" ht="12.8" hidden="false" customHeight="false" outlineLevel="0" collapsed="false">
      <c r="A72" s="416" t="n">
        <f aca="false">A71+1</f>
        <v>65</v>
      </c>
      <c r="B72" s="355"/>
      <c r="C72" s="423" t="n">
        <f aca="false">январь!G73</f>
        <v>0</v>
      </c>
      <c r="D72" s="423" t="n">
        <f aca="false">февраль!G73</f>
        <v>0</v>
      </c>
      <c r="E72" s="423" t="n">
        <f aca="false">март!G73</f>
        <v>0</v>
      </c>
      <c r="F72" s="423" t="n">
        <f aca="false">апрель!G73</f>
        <v>0</v>
      </c>
      <c r="G72" s="423" t="n">
        <f aca="false">май!G73</f>
        <v>0</v>
      </c>
      <c r="H72" s="423" t="n">
        <f aca="false">июнь!G73</f>
        <v>0</v>
      </c>
      <c r="I72" s="423" t="n">
        <f aca="false">июль!G73</f>
        <v>0</v>
      </c>
      <c r="J72" s="423" t="n">
        <f aca="false">август!G73</f>
        <v>0</v>
      </c>
      <c r="K72" s="419" t="n">
        <f aca="false">сентябрь!G73</f>
        <v>0</v>
      </c>
      <c r="L72" s="419" t="n">
        <f aca="false">октябрь!G73</f>
        <v>0</v>
      </c>
      <c r="M72" s="420" t="n">
        <f aca="false">ноябрь!G76</f>
        <v>0</v>
      </c>
      <c r="N72" s="419" t="n">
        <f aca="false">декабрь!G73</f>
        <v>0</v>
      </c>
      <c r="O72" s="421" t="n">
        <f aca="false">C72+D72+E72+F72+G72+H72+I72+J72+K72+L72+M72+N72</f>
        <v>0</v>
      </c>
      <c r="P72" s="422" t="n">
        <f aca="false">O72/98*100</f>
        <v>0</v>
      </c>
      <c r="Q72" s="416" t="n">
        <f aca="false">Q71+1</f>
        <v>64</v>
      </c>
      <c r="R72" s="355"/>
      <c r="S72" s="217" t="n">
        <f aca="false">26-P72</f>
        <v>26</v>
      </c>
    </row>
    <row r="73" customFormat="false" ht="12.8" hidden="false" customHeight="false" outlineLevel="0" collapsed="false">
      <c r="A73" s="416" t="n">
        <f aca="false">A72+1</f>
        <v>66</v>
      </c>
      <c r="B73" s="355"/>
      <c r="C73" s="423" t="n">
        <f aca="false">январь!G74</f>
        <v>0</v>
      </c>
      <c r="D73" s="423" t="n">
        <f aca="false">февраль!G74</f>
        <v>0</v>
      </c>
      <c r="E73" s="423" t="n">
        <f aca="false">март!G74</f>
        <v>0</v>
      </c>
      <c r="F73" s="423" t="n">
        <f aca="false">апрель!G74</f>
        <v>0</v>
      </c>
      <c r="G73" s="423" t="n">
        <f aca="false">май!G74</f>
        <v>0</v>
      </c>
      <c r="H73" s="423" t="n">
        <f aca="false">июнь!G74</f>
        <v>0</v>
      </c>
      <c r="I73" s="423" t="n">
        <f aca="false">июль!G74</f>
        <v>0</v>
      </c>
      <c r="J73" s="423" t="n">
        <f aca="false">август!G74</f>
        <v>0</v>
      </c>
      <c r="K73" s="419" t="n">
        <f aca="false">сентябрь!G74</f>
        <v>0</v>
      </c>
      <c r="L73" s="419" t="n">
        <f aca="false">октябрь!G74</f>
        <v>0</v>
      </c>
      <c r="M73" s="420" t="n">
        <f aca="false">ноябрь!G77</f>
        <v>0</v>
      </c>
      <c r="N73" s="419" t="n">
        <f aca="false">декабрь!G74</f>
        <v>0</v>
      </c>
      <c r="O73" s="421" t="n">
        <f aca="false">C73+D73+E73+F73+G73+H73+I73+J73+K73+L73+M73+N73</f>
        <v>0</v>
      </c>
      <c r="P73" s="422" t="n">
        <f aca="false">O73/98*100</f>
        <v>0</v>
      </c>
      <c r="Q73" s="416" t="n">
        <f aca="false">Q72+1</f>
        <v>65</v>
      </c>
      <c r="R73" s="355"/>
      <c r="S73" s="217" t="n">
        <f aca="false">26-P73</f>
        <v>26</v>
      </c>
    </row>
    <row r="74" customFormat="false" ht="12.8" hidden="false" customHeight="false" outlineLevel="0" collapsed="false">
      <c r="A74" s="416" t="n">
        <f aca="false">A73+1</f>
        <v>67</v>
      </c>
      <c r="B74" s="355"/>
      <c r="C74" s="423" t="n">
        <f aca="false">январь!G75</f>
        <v>0</v>
      </c>
      <c r="D74" s="423" t="n">
        <f aca="false">февраль!G75</f>
        <v>0</v>
      </c>
      <c r="E74" s="423" t="n">
        <f aca="false">март!G75</f>
        <v>0</v>
      </c>
      <c r="F74" s="423" t="n">
        <f aca="false">апрель!G75</f>
        <v>0</v>
      </c>
      <c r="G74" s="423" t="n">
        <f aca="false">май!G75</f>
        <v>0</v>
      </c>
      <c r="H74" s="423" t="n">
        <f aca="false">июнь!G75</f>
        <v>0</v>
      </c>
      <c r="I74" s="423" t="n">
        <f aca="false">июль!G75</f>
        <v>0</v>
      </c>
      <c r="J74" s="423" t="n">
        <f aca="false">август!G75</f>
        <v>0</v>
      </c>
      <c r="K74" s="419" t="n">
        <f aca="false">сентябрь!G75</f>
        <v>0</v>
      </c>
      <c r="L74" s="419" t="n">
        <f aca="false">октябрь!G75</f>
        <v>0</v>
      </c>
      <c r="M74" s="420" t="n">
        <f aca="false">ноябрь!G78</f>
        <v>0</v>
      </c>
      <c r="N74" s="419" t="n">
        <f aca="false">декабрь!G75</f>
        <v>0</v>
      </c>
      <c r="O74" s="421" t="n">
        <f aca="false">C74+D74+E74+F74+G74+H74+I74+J74+K74+L74+M74+N74</f>
        <v>0</v>
      </c>
      <c r="P74" s="422" t="n">
        <f aca="false">O74/98*100</f>
        <v>0</v>
      </c>
      <c r="Q74" s="416" t="n">
        <f aca="false">Q73+1</f>
        <v>66</v>
      </c>
      <c r="R74" s="355"/>
      <c r="S74" s="217" t="n">
        <f aca="false">26-P74</f>
        <v>26</v>
      </c>
    </row>
    <row r="75" customFormat="false" ht="12.8" hidden="false" customHeight="false" outlineLevel="0" collapsed="false">
      <c r="A75" s="416" t="n">
        <f aca="false">A74+1</f>
        <v>68</v>
      </c>
      <c r="B75" s="355"/>
      <c r="C75" s="423" t="n">
        <f aca="false">январь!G76</f>
        <v>0</v>
      </c>
      <c r="D75" s="423" t="n">
        <f aca="false">февраль!G76</f>
        <v>0</v>
      </c>
      <c r="E75" s="423" t="n">
        <f aca="false">март!G76</f>
        <v>0</v>
      </c>
      <c r="F75" s="423" t="n">
        <f aca="false">апрель!G76</f>
        <v>0</v>
      </c>
      <c r="G75" s="423" t="n">
        <f aca="false">май!G76</f>
        <v>0</v>
      </c>
      <c r="H75" s="423" t="n">
        <f aca="false">июнь!G76</f>
        <v>0</v>
      </c>
      <c r="I75" s="423" t="n">
        <f aca="false">июль!G76</f>
        <v>0</v>
      </c>
      <c r="J75" s="423" t="n">
        <f aca="false">август!G76</f>
        <v>0</v>
      </c>
      <c r="K75" s="419" t="n">
        <f aca="false">сентябрь!G76</f>
        <v>0</v>
      </c>
      <c r="L75" s="419" t="n">
        <f aca="false">октябрь!G76</f>
        <v>0</v>
      </c>
      <c r="M75" s="420" t="n">
        <f aca="false">ноябрь!G79</f>
        <v>0</v>
      </c>
      <c r="N75" s="419" t="n">
        <f aca="false">декабрь!G76</f>
        <v>0</v>
      </c>
      <c r="O75" s="421" t="n">
        <f aca="false">C75+D75+E75+F75+G75+H75+I75+J75+K75+L75+M75+N75</f>
        <v>0</v>
      </c>
      <c r="P75" s="422" t="n">
        <f aca="false">O75/98*100</f>
        <v>0</v>
      </c>
      <c r="Q75" s="416" t="n">
        <f aca="false">Q74+1</f>
        <v>67</v>
      </c>
      <c r="R75" s="355"/>
      <c r="S75" s="217" t="n">
        <f aca="false">26-P75</f>
        <v>26</v>
      </c>
    </row>
    <row r="76" customFormat="false" ht="12.8" hidden="false" customHeight="false" outlineLevel="0" collapsed="false">
      <c r="A76" s="416" t="n">
        <f aca="false">A75+1</f>
        <v>69</v>
      </c>
      <c r="B76" s="355"/>
      <c r="C76" s="423" t="n">
        <f aca="false">январь!G77</f>
        <v>0</v>
      </c>
      <c r="D76" s="423" t="n">
        <f aca="false">февраль!G77</f>
        <v>0</v>
      </c>
      <c r="E76" s="423" t="n">
        <f aca="false">март!G77</f>
        <v>0</v>
      </c>
      <c r="F76" s="423" t="n">
        <f aca="false">апрель!G77</f>
        <v>0</v>
      </c>
      <c r="G76" s="423" t="n">
        <f aca="false">май!G77</f>
        <v>0</v>
      </c>
      <c r="H76" s="423" t="n">
        <f aca="false">июнь!G77</f>
        <v>0</v>
      </c>
      <c r="I76" s="423" t="n">
        <f aca="false">июль!G77</f>
        <v>0</v>
      </c>
      <c r="J76" s="423" t="n">
        <f aca="false">август!G77</f>
        <v>0</v>
      </c>
      <c r="K76" s="419" t="n">
        <f aca="false">сентябрь!G77</f>
        <v>0</v>
      </c>
      <c r="L76" s="419" t="n">
        <f aca="false">октябрь!G77</f>
        <v>0</v>
      </c>
      <c r="M76" s="420" t="n">
        <f aca="false">ноябрь!G80</f>
        <v>0</v>
      </c>
      <c r="N76" s="419" t="n">
        <f aca="false">декабрь!G77</f>
        <v>0</v>
      </c>
      <c r="O76" s="421" t="n">
        <f aca="false">C76+D76+E76+F76+G76+H76+I76+J76+K76+L76+M76+N76</f>
        <v>0</v>
      </c>
      <c r="P76" s="422" t="n">
        <f aca="false">O76/98*100</f>
        <v>0</v>
      </c>
      <c r="Q76" s="416" t="n">
        <f aca="false">Q75+1</f>
        <v>68</v>
      </c>
      <c r="R76" s="355"/>
      <c r="S76" s="217" t="n">
        <f aca="false">26-P76</f>
        <v>26</v>
      </c>
    </row>
    <row r="77" customFormat="false" ht="12.8" hidden="false" customHeight="false" outlineLevel="0" collapsed="false">
      <c r="A77" s="416" t="n">
        <f aca="false">A76+1</f>
        <v>70</v>
      </c>
      <c r="B77" s="355"/>
      <c r="C77" s="423" t="n">
        <f aca="false">январь!G78</f>
        <v>0</v>
      </c>
      <c r="D77" s="423" t="n">
        <f aca="false">февраль!G78</f>
        <v>0</v>
      </c>
      <c r="E77" s="423" t="n">
        <f aca="false">март!G78</f>
        <v>0</v>
      </c>
      <c r="F77" s="423" t="n">
        <f aca="false">апрель!G78</f>
        <v>0</v>
      </c>
      <c r="G77" s="423" t="n">
        <f aca="false">май!G78</f>
        <v>0</v>
      </c>
      <c r="H77" s="423" t="n">
        <f aca="false">июнь!G78</f>
        <v>0</v>
      </c>
      <c r="I77" s="423" t="n">
        <f aca="false">июль!G78</f>
        <v>0</v>
      </c>
      <c r="J77" s="423" t="n">
        <f aca="false">август!G78</f>
        <v>0</v>
      </c>
      <c r="K77" s="419" t="n">
        <f aca="false">сентябрь!G78</f>
        <v>0</v>
      </c>
      <c r="L77" s="419" t="n">
        <f aca="false">октябрь!G78</f>
        <v>0</v>
      </c>
      <c r="M77" s="420" t="n">
        <f aca="false">ноябрь!G81</f>
        <v>0</v>
      </c>
      <c r="N77" s="419" t="n">
        <f aca="false">декабрь!G78</f>
        <v>0</v>
      </c>
      <c r="O77" s="421" t="n">
        <f aca="false">C77+D77+E77+F77+G77+H77+I77+J77+K77+L77+M77+N77</f>
        <v>0</v>
      </c>
      <c r="P77" s="422" t="n">
        <f aca="false">O77/98*100</f>
        <v>0</v>
      </c>
      <c r="Q77" s="416" t="n">
        <f aca="false">Q76+1</f>
        <v>69</v>
      </c>
      <c r="R77" s="355"/>
      <c r="S77" s="217" t="n">
        <f aca="false">26-P77</f>
        <v>26</v>
      </c>
    </row>
    <row r="78" customFormat="false" ht="12.8" hidden="false" customHeight="false" outlineLevel="0" collapsed="false">
      <c r="A78" s="416" t="n">
        <f aca="false">A77+1</f>
        <v>71</v>
      </c>
      <c r="B78" s="355"/>
      <c r="C78" s="423" t="n">
        <f aca="false">январь!G79</f>
        <v>0</v>
      </c>
      <c r="D78" s="423" t="n">
        <f aca="false">февраль!G79</f>
        <v>0</v>
      </c>
      <c r="E78" s="423" t="n">
        <f aca="false">март!G79</f>
        <v>0</v>
      </c>
      <c r="F78" s="423" t="n">
        <f aca="false">апрель!G79</f>
        <v>0</v>
      </c>
      <c r="G78" s="423" t="n">
        <f aca="false">май!G79</f>
        <v>0</v>
      </c>
      <c r="H78" s="423" t="n">
        <f aca="false">июнь!G79</f>
        <v>0</v>
      </c>
      <c r="I78" s="423" t="n">
        <f aca="false">июль!G79</f>
        <v>0</v>
      </c>
      <c r="J78" s="423" t="n">
        <f aca="false">август!G79</f>
        <v>0</v>
      </c>
      <c r="K78" s="419" t="n">
        <f aca="false">сентябрь!G79</f>
        <v>0</v>
      </c>
      <c r="L78" s="419" t="n">
        <f aca="false">октябрь!G79</f>
        <v>0</v>
      </c>
      <c r="M78" s="420" t="n">
        <f aca="false">ноябрь!G82</f>
        <v>0</v>
      </c>
      <c r="N78" s="419" t="n">
        <f aca="false">декабрь!G79</f>
        <v>0</v>
      </c>
      <c r="O78" s="421" t="n">
        <f aca="false">C78+D78+E78+F78+G78+H78+I78+J78+K78+L78+M78+N78</f>
        <v>0</v>
      </c>
      <c r="P78" s="422" t="n">
        <f aca="false">O78/98*100</f>
        <v>0</v>
      </c>
      <c r="Q78" s="416" t="n">
        <f aca="false">Q77+1</f>
        <v>70</v>
      </c>
      <c r="R78" s="355"/>
      <c r="S78" s="217" t="n">
        <f aca="false">26-P78</f>
        <v>26</v>
      </c>
    </row>
    <row r="79" customFormat="false" ht="12.8" hidden="false" customHeight="false" outlineLevel="0" collapsed="false">
      <c r="A79" s="416" t="n">
        <f aca="false">A78+1</f>
        <v>72</v>
      </c>
      <c r="B79" s="355"/>
      <c r="C79" s="423" t="n">
        <f aca="false">январь!G80</f>
        <v>0</v>
      </c>
      <c r="D79" s="423" t="n">
        <f aca="false">февраль!G80</f>
        <v>0</v>
      </c>
      <c r="E79" s="423" t="n">
        <f aca="false">март!G80</f>
        <v>0</v>
      </c>
      <c r="F79" s="423" t="n">
        <f aca="false">апрель!G80</f>
        <v>0</v>
      </c>
      <c r="G79" s="423" t="n">
        <f aca="false">май!G80</f>
        <v>0</v>
      </c>
      <c r="H79" s="423" t="n">
        <f aca="false">июнь!G80</f>
        <v>0</v>
      </c>
      <c r="I79" s="423" t="n">
        <f aca="false">июль!G80</f>
        <v>0</v>
      </c>
      <c r="J79" s="423" t="n">
        <f aca="false">август!G80</f>
        <v>0</v>
      </c>
      <c r="K79" s="419" t="n">
        <f aca="false">сентябрь!G80</f>
        <v>0</v>
      </c>
      <c r="L79" s="419" t="n">
        <f aca="false">октябрь!G80</f>
        <v>0</v>
      </c>
      <c r="M79" s="420" t="n">
        <f aca="false">ноябрь!G83</f>
        <v>0</v>
      </c>
      <c r="N79" s="419" t="n">
        <f aca="false">декабрь!G80</f>
        <v>0</v>
      </c>
      <c r="O79" s="421" t="n">
        <f aca="false">C79+D79+E79+F79+G79+H79+I79+J79+K79+L79+M79+N79</f>
        <v>0</v>
      </c>
      <c r="P79" s="422" t="n">
        <f aca="false">O79/98*100</f>
        <v>0</v>
      </c>
      <c r="Q79" s="416" t="n">
        <f aca="false">Q78+1</f>
        <v>71</v>
      </c>
      <c r="R79" s="355"/>
      <c r="S79" s="217" t="n">
        <f aca="false">26-P79</f>
        <v>26</v>
      </c>
    </row>
    <row r="80" customFormat="false" ht="12.8" hidden="false" customHeight="false" outlineLevel="0" collapsed="false">
      <c r="A80" s="416" t="n">
        <f aca="false">A79+1</f>
        <v>73</v>
      </c>
      <c r="B80" s="425"/>
      <c r="C80" s="423" t="n">
        <f aca="false">январь!G81</f>
        <v>0</v>
      </c>
      <c r="D80" s="423" t="n">
        <f aca="false">февраль!G81</f>
        <v>0</v>
      </c>
      <c r="E80" s="423" t="n">
        <f aca="false">март!G81</f>
        <v>0</v>
      </c>
      <c r="F80" s="423" t="n">
        <f aca="false">апрель!G81</f>
        <v>0</v>
      </c>
      <c r="G80" s="423" t="n">
        <f aca="false">май!G81</f>
        <v>0</v>
      </c>
      <c r="H80" s="423" t="n">
        <f aca="false">июнь!G81</f>
        <v>0</v>
      </c>
      <c r="I80" s="423" t="n">
        <f aca="false">июль!G81</f>
        <v>0</v>
      </c>
      <c r="J80" s="423" t="n">
        <f aca="false">август!G81</f>
        <v>0</v>
      </c>
      <c r="K80" s="419" t="n">
        <f aca="false">сентябрь!G81</f>
        <v>0</v>
      </c>
      <c r="L80" s="419" t="n">
        <f aca="false">октябрь!G81</f>
        <v>0</v>
      </c>
      <c r="M80" s="420" t="n">
        <f aca="false">ноябрь!G84</f>
        <v>0</v>
      </c>
      <c r="N80" s="419" t="n">
        <f aca="false">декабрь!G81</f>
        <v>0</v>
      </c>
      <c r="O80" s="421" t="n">
        <f aca="false">C80+D80+E80+F80+G80+H80+I80+J80+K80+L80+M80+N80</f>
        <v>0</v>
      </c>
      <c r="P80" s="422" t="n">
        <f aca="false">O80/98*100</f>
        <v>0</v>
      </c>
      <c r="Q80" s="416" t="n">
        <f aca="false">Q79+1</f>
        <v>72</v>
      </c>
      <c r="R80" s="425"/>
      <c r="S80" s="217"/>
    </row>
    <row r="81" customFormat="false" ht="12.8" hidden="false" customHeight="false" outlineLevel="0" collapsed="false">
      <c r="A81" s="416" t="n">
        <f aca="false">A80+1</f>
        <v>74</v>
      </c>
      <c r="B81" s="355"/>
      <c r="C81" s="423" t="n">
        <f aca="false">январь!G82</f>
        <v>0</v>
      </c>
      <c r="D81" s="423" t="n">
        <f aca="false">февраль!G82</f>
        <v>0</v>
      </c>
      <c r="E81" s="423" t="n">
        <f aca="false">март!G82</f>
        <v>0</v>
      </c>
      <c r="F81" s="423" t="n">
        <f aca="false">апрель!G82</f>
        <v>0</v>
      </c>
      <c r="G81" s="423" t="n">
        <f aca="false">май!G82</f>
        <v>0</v>
      </c>
      <c r="H81" s="423" t="n">
        <f aca="false">июнь!G82</f>
        <v>0</v>
      </c>
      <c r="I81" s="423" t="n">
        <f aca="false">июль!G82</f>
        <v>0</v>
      </c>
      <c r="J81" s="423" t="n">
        <f aca="false">август!G82</f>
        <v>0</v>
      </c>
      <c r="K81" s="419" t="n">
        <f aca="false">сентябрь!G82</f>
        <v>0</v>
      </c>
      <c r="L81" s="419" t="n">
        <f aca="false">октябрь!G82</f>
        <v>0</v>
      </c>
      <c r="M81" s="420" t="n">
        <f aca="false">ноябрь!G85</f>
        <v>0</v>
      </c>
      <c r="N81" s="419" t="n">
        <f aca="false">декабрь!G82</f>
        <v>0</v>
      </c>
      <c r="O81" s="421" t="n">
        <f aca="false">C81+D81+E81+F81+G81+H81+I81+J81+K81+L81+M81+N81</f>
        <v>0</v>
      </c>
      <c r="P81" s="422" t="n">
        <f aca="false">O81/98*100</f>
        <v>0</v>
      </c>
      <c r="Q81" s="416" t="n">
        <f aca="false">Q80+1</f>
        <v>73</v>
      </c>
      <c r="R81" s="355"/>
      <c r="S81" s="217" t="n">
        <f aca="false">26-P81</f>
        <v>26</v>
      </c>
    </row>
    <row r="82" customFormat="false" ht="12.8" hidden="false" customHeight="false" outlineLevel="0" collapsed="false">
      <c r="A82" s="416" t="n">
        <f aca="false">A81+1</f>
        <v>75</v>
      </c>
      <c r="B82" s="355"/>
      <c r="C82" s="423" t="n">
        <f aca="false">январь!G83</f>
        <v>0</v>
      </c>
      <c r="D82" s="423" t="n">
        <f aca="false">февраль!G83</f>
        <v>0</v>
      </c>
      <c r="E82" s="423" t="n">
        <f aca="false">март!G83</f>
        <v>0</v>
      </c>
      <c r="F82" s="423" t="n">
        <f aca="false">апрель!G83</f>
        <v>0</v>
      </c>
      <c r="G82" s="423" t="n">
        <f aca="false">май!G83</f>
        <v>0</v>
      </c>
      <c r="H82" s="423" t="n">
        <f aca="false">июнь!G83</f>
        <v>0</v>
      </c>
      <c r="I82" s="423" t="n">
        <f aca="false">июль!G83</f>
        <v>0</v>
      </c>
      <c r="J82" s="423" t="n">
        <f aca="false">август!G83</f>
        <v>0</v>
      </c>
      <c r="K82" s="419" t="n">
        <f aca="false">сентябрь!G83</f>
        <v>0</v>
      </c>
      <c r="L82" s="419" t="n">
        <f aca="false">октябрь!G83</f>
        <v>0</v>
      </c>
      <c r="M82" s="420" t="n">
        <f aca="false">ноябрь!G86</f>
        <v>0</v>
      </c>
      <c r="N82" s="419" t="n">
        <f aca="false">декабрь!G83</f>
        <v>0</v>
      </c>
      <c r="O82" s="421" t="n">
        <f aca="false">C82+D82+E82+F82+G82+H82+I82+J82+K82+L82+M82+N82</f>
        <v>0</v>
      </c>
      <c r="P82" s="422" t="n">
        <f aca="false">O82/98*100</f>
        <v>0</v>
      </c>
      <c r="Q82" s="416" t="n">
        <f aca="false">Q81+1</f>
        <v>74</v>
      </c>
      <c r="R82" s="355"/>
      <c r="S82" s="217" t="n">
        <f aca="false">26-P82</f>
        <v>26</v>
      </c>
    </row>
    <row r="83" customFormat="false" ht="12.8" hidden="false" customHeight="false" outlineLevel="0" collapsed="false">
      <c r="A83" s="416" t="n">
        <f aca="false">A82+1</f>
        <v>76</v>
      </c>
      <c r="B83" s="221"/>
      <c r="C83" s="423" t="n">
        <f aca="false">январь!G84</f>
        <v>0</v>
      </c>
      <c r="D83" s="423" t="n">
        <f aca="false">февраль!G84</f>
        <v>0</v>
      </c>
      <c r="E83" s="423" t="n">
        <f aca="false">март!G84</f>
        <v>0</v>
      </c>
      <c r="F83" s="423" t="n">
        <f aca="false">апрель!G84</f>
        <v>0</v>
      </c>
      <c r="G83" s="423" t="n">
        <f aca="false">май!G84</f>
        <v>0</v>
      </c>
      <c r="H83" s="423" t="n">
        <f aca="false">июнь!G84</f>
        <v>0</v>
      </c>
      <c r="I83" s="423" t="n">
        <f aca="false">июль!G84</f>
        <v>0</v>
      </c>
      <c r="J83" s="423" t="n">
        <f aca="false">август!G84</f>
        <v>0</v>
      </c>
      <c r="K83" s="419" t="n">
        <f aca="false">сентябрь!G84</f>
        <v>0</v>
      </c>
      <c r="L83" s="419" t="n">
        <f aca="false">октябрь!G84</f>
        <v>0</v>
      </c>
      <c r="M83" s="420" t="n">
        <f aca="false">ноябрь!G87</f>
        <v>0</v>
      </c>
      <c r="N83" s="419" t="n">
        <f aca="false">декабрь!G84</f>
        <v>0</v>
      </c>
      <c r="O83" s="421" t="n">
        <f aca="false">C83+D83+E83+F83+G83+H83+I83+J83+K83+L83+M83+N83</f>
        <v>0</v>
      </c>
      <c r="P83" s="422" t="n">
        <f aca="false">O83/98*100</f>
        <v>0</v>
      </c>
      <c r="Q83" s="416" t="n">
        <f aca="false">Q82+1</f>
        <v>75</v>
      </c>
      <c r="R83" s="221"/>
      <c r="S83" s="217" t="n">
        <f aca="false">26-P83</f>
        <v>26</v>
      </c>
    </row>
    <row r="84" customFormat="false" ht="12.8" hidden="false" customHeight="false" outlineLevel="0" collapsed="false">
      <c r="A84" s="416" t="n">
        <f aca="false">A83+1</f>
        <v>77</v>
      </c>
      <c r="B84" s="355"/>
      <c r="C84" s="423" t="n">
        <f aca="false">январь!G85</f>
        <v>0</v>
      </c>
      <c r="D84" s="423" t="n">
        <f aca="false">февраль!G85</f>
        <v>0</v>
      </c>
      <c r="E84" s="423" t="n">
        <f aca="false">март!G85</f>
        <v>0</v>
      </c>
      <c r="F84" s="423" t="n">
        <f aca="false">апрель!G85</f>
        <v>0</v>
      </c>
      <c r="G84" s="423" t="n">
        <f aca="false">май!G85</f>
        <v>0</v>
      </c>
      <c r="H84" s="423" t="n">
        <f aca="false">июнь!G85</f>
        <v>0</v>
      </c>
      <c r="I84" s="423" t="n">
        <f aca="false">июль!G85</f>
        <v>0</v>
      </c>
      <c r="J84" s="423" t="n">
        <f aca="false">август!G85</f>
        <v>0</v>
      </c>
      <c r="K84" s="419" t="n">
        <f aca="false">сентябрь!G85</f>
        <v>0</v>
      </c>
      <c r="L84" s="419" t="n">
        <f aca="false">октябрь!G85</f>
        <v>0</v>
      </c>
      <c r="M84" s="420" t="n">
        <f aca="false">ноябрь!G88</f>
        <v>0</v>
      </c>
      <c r="N84" s="419" t="n">
        <f aca="false">декабрь!G85</f>
        <v>0</v>
      </c>
      <c r="O84" s="421" t="n">
        <f aca="false">C84+D84+E84+F84+G84+H84+I84+J84+K84+L84+M84+N84</f>
        <v>0</v>
      </c>
      <c r="P84" s="422" t="n">
        <f aca="false">O84/98*100</f>
        <v>0</v>
      </c>
      <c r="Q84" s="416" t="n">
        <f aca="false">Q83+1</f>
        <v>76</v>
      </c>
      <c r="R84" s="355"/>
      <c r="S84" s="217" t="n">
        <f aca="false">26-P84</f>
        <v>26</v>
      </c>
    </row>
    <row r="85" customFormat="false" ht="12.8" hidden="false" customHeight="false" outlineLevel="0" collapsed="false">
      <c r="A85" s="416" t="n">
        <f aca="false">A84+1</f>
        <v>78</v>
      </c>
      <c r="B85" s="355"/>
      <c r="C85" s="423" t="n">
        <f aca="false">январь!G86</f>
        <v>0</v>
      </c>
      <c r="D85" s="423" t="n">
        <f aca="false">февраль!G86</f>
        <v>0</v>
      </c>
      <c r="E85" s="423" t="n">
        <f aca="false">март!G86</f>
        <v>0</v>
      </c>
      <c r="F85" s="423" t="n">
        <f aca="false">апрель!G86</f>
        <v>0</v>
      </c>
      <c r="G85" s="423" t="n">
        <f aca="false">май!G86</f>
        <v>0</v>
      </c>
      <c r="H85" s="423" t="n">
        <f aca="false">июнь!G86</f>
        <v>0</v>
      </c>
      <c r="I85" s="423" t="n">
        <f aca="false">июль!G86</f>
        <v>0</v>
      </c>
      <c r="J85" s="423" t="n">
        <f aca="false">август!G86</f>
        <v>0</v>
      </c>
      <c r="K85" s="419" t="n">
        <f aca="false">сентябрь!G86</f>
        <v>0</v>
      </c>
      <c r="L85" s="419" t="n">
        <f aca="false">октябрь!G86</f>
        <v>0</v>
      </c>
      <c r="M85" s="420" t="n">
        <f aca="false">ноябрь!G89</f>
        <v>0</v>
      </c>
      <c r="N85" s="419" t="n">
        <f aca="false">декабрь!G86</f>
        <v>0</v>
      </c>
      <c r="O85" s="421" t="n">
        <f aca="false">C85+D85+E85+F85+G85+H85+I85+J85+K85+L85+M85+N85</f>
        <v>0</v>
      </c>
      <c r="P85" s="422" t="n">
        <f aca="false">O85/98*100</f>
        <v>0</v>
      </c>
      <c r="Q85" s="416" t="n">
        <f aca="false">Q84+1</f>
        <v>77</v>
      </c>
      <c r="R85" s="355"/>
      <c r="S85" s="217" t="n">
        <f aca="false">26-P85</f>
        <v>26</v>
      </c>
    </row>
    <row r="86" customFormat="false" ht="12.8" hidden="false" customHeight="false" outlineLevel="0" collapsed="false">
      <c r="A86" s="416" t="n">
        <f aca="false">A85+1</f>
        <v>79</v>
      </c>
      <c r="B86" s="355"/>
      <c r="C86" s="423" t="n">
        <f aca="false">январь!G87</f>
        <v>0</v>
      </c>
      <c r="D86" s="423" t="n">
        <f aca="false">февраль!G87</f>
        <v>0</v>
      </c>
      <c r="E86" s="423" t="n">
        <f aca="false">март!G87</f>
        <v>0</v>
      </c>
      <c r="F86" s="423" t="n">
        <f aca="false">апрель!G87</f>
        <v>0</v>
      </c>
      <c r="G86" s="423" t="n">
        <f aca="false">май!G87</f>
        <v>0</v>
      </c>
      <c r="H86" s="423" t="n">
        <f aca="false">июнь!G87</f>
        <v>0</v>
      </c>
      <c r="I86" s="423" t="n">
        <f aca="false">июль!G87</f>
        <v>0</v>
      </c>
      <c r="J86" s="423" t="n">
        <f aca="false">август!G87</f>
        <v>0</v>
      </c>
      <c r="K86" s="419" t="n">
        <f aca="false">сентябрь!G87</f>
        <v>0</v>
      </c>
      <c r="L86" s="419" t="n">
        <f aca="false">октябрь!G87</f>
        <v>0</v>
      </c>
      <c r="M86" s="420" t="n">
        <f aca="false">ноябрь!G90</f>
        <v>0</v>
      </c>
      <c r="N86" s="419" t="n">
        <f aca="false">декабрь!G87</f>
        <v>0</v>
      </c>
      <c r="O86" s="421" t="n">
        <f aca="false">C86+D86+E86+F86+G86+H86+I86+J86+K86+L86+M86+N86</f>
        <v>0</v>
      </c>
      <c r="P86" s="422" t="n">
        <f aca="false">O86/98*100</f>
        <v>0</v>
      </c>
      <c r="Q86" s="416" t="n">
        <f aca="false">Q85+1</f>
        <v>78</v>
      </c>
      <c r="R86" s="355"/>
      <c r="S86" s="217" t="n">
        <f aca="false">26-P86</f>
        <v>26</v>
      </c>
    </row>
    <row r="87" customFormat="false" ht="13.5" hidden="false" customHeight="true" outlineLevel="0" collapsed="false">
      <c r="A87" s="416" t="n">
        <f aca="false">A86+1</f>
        <v>80</v>
      </c>
      <c r="B87" s="355"/>
      <c r="C87" s="423" t="n">
        <f aca="false">январь!G88</f>
        <v>0</v>
      </c>
      <c r="D87" s="423" t="n">
        <f aca="false">февраль!G88</f>
        <v>0</v>
      </c>
      <c r="E87" s="423" t="n">
        <f aca="false">март!G88</f>
        <v>0</v>
      </c>
      <c r="F87" s="423" t="n">
        <f aca="false">апрель!G88</f>
        <v>0</v>
      </c>
      <c r="G87" s="423" t="n">
        <f aca="false">май!G88</f>
        <v>0</v>
      </c>
      <c r="H87" s="423" t="n">
        <f aca="false">июнь!G88</f>
        <v>0</v>
      </c>
      <c r="I87" s="423" t="n">
        <f aca="false">июль!G88</f>
        <v>0</v>
      </c>
      <c r="J87" s="423" t="n">
        <f aca="false">август!G88</f>
        <v>0</v>
      </c>
      <c r="K87" s="419" t="n">
        <f aca="false">сентябрь!G88</f>
        <v>0</v>
      </c>
      <c r="L87" s="419" t="n">
        <f aca="false">октябрь!G88</f>
        <v>0</v>
      </c>
      <c r="M87" s="420" t="n">
        <f aca="false">ноябрь!G91</f>
        <v>0</v>
      </c>
      <c r="N87" s="419" t="n">
        <f aca="false">декабрь!G88</f>
        <v>0</v>
      </c>
      <c r="O87" s="421" t="n">
        <f aca="false">C87+D87+E87+F87+G87+H87+I87+J87+K87+L87+M87+N87</f>
        <v>0</v>
      </c>
      <c r="P87" s="422" t="n">
        <f aca="false">O87/98*100</f>
        <v>0</v>
      </c>
      <c r="Q87" s="416" t="n">
        <f aca="false">Q86+1</f>
        <v>79</v>
      </c>
      <c r="R87" s="355"/>
      <c r="S87" s="217" t="n">
        <f aca="false">26-P87</f>
        <v>26</v>
      </c>
    </row>
    <row r="88" customFormat="false" ht="12.8" hidden="false" customHeight="false" outlineLevel="0" collapsed="false">
      <c r="A88" s="416" t="n">
        <f aca="false">A87+1</f>
        <v>81</v>
      </c>
      <c r="B88" s="355"/>
      <c r="C88" s="423" t="n">
        <f aca="false">январь!G89</f>
        <v>0</v>
      </c>
      <c r="D88" s="423" t="n">
        <f aca="false">февраль!G89</f>
        <v>0</v>
      </c>
      <c r="E88" s="423" t="n">
        <f aca="false">март!G89</f>
        <v>0</v>
      </c>
      <c r="F88" s="423" t="n">
        <f aca="false">апрель!G89</f>
        <v>0</v>
      </c>
      <c r="G88" s="423" t="n">
        <f aca="false">май!G89</f>
        <v>0</v>
      </c>
      <c r="H88" s="423" t="n">
        <f aca="false">июнь!G89</f>
        <v>0</v>
      </c>
      <c r="I88" s="423" t="n">
        <f aca="false">июль!G89</f>
        <v>0</v>
      </c>
      <c r="J88" s="423" t="n">
        <f aca="false">август!G89</f>
        <v>0</v>
      </c>
      <c r="K88" s="419" t="n">
        <f aca="false">сентябрь!G89</f>
        <v>0</v>
      </c>
      <c r="L88" s="419" t="n">
        <f aca="false">октябрь!G89</f>
        <v>0</v>
      </c>
      <c r="M88" s="420" t="n">
        <f aca="false">ноябрь!G92</f>
        <v>0</v>
      </c>
      <c r="N88" s="419" t="n">
        <f aca="false">декабрь!G89</f>
        <v>0</v>
      </c>
      <c r="O88" s="421" t="n">
        <f aca="false">C88+D88+E88+F88+G88+H88+I88+J88+K88+L88+M88+N88</f>
        <v>0</v>
      </c>
      <c r="P88" s="422" t="n">
        <f aca="false">O88/98*100</f>
        <v>0</v>
      </c>
      <c r="Q88" s="416" t="n">
        <f aca="false">Q87+1</f>
        <v>80</v>
      </c>
      <c r="R88" s="355"/>
      <c r="S88" s="217" t="n">
        <f aca="false">26-P88</f>
        <v>26</v>
      </c>
    </row>
    <row r="89" customFormat="false" ht="12.75" hidden="false" customHeight="true" outlineLevel="0" collapsed="false">
      <c r="A89" s="416" t="n">
        <f aca="false">A88+1</f>
        <v>82</v>
      </c>
      <c r="B89" s="355"/>
      <c r="C89" s="423" t="n">
        <f aca="false">январь!G90</f>
        <v>0</v>
      </c>
      <c r="D89" s="423" t="n">
        <f aca="false">февраль!G90</f>
        <v>0</v>
      </c>
      <c r="E89" s="423" t="n">
        <f aca="false">март!G90</f>
        <v>0</v>
      </c>
      <c r="F89" s="423" t="n">
        <f aca="false">апрель!G90</f>
        <v>0</v>
      </c>
      <c r="G89" s="423" t="n">
        <f aca="false">май!G90</f>
        <v>0</v>
      </c>
      <c r="H89" s="423" t="n">
        <f aca="false">июнь!G90</f>
        <v>0</v>
      </c>
      <c r="I89" s="423" t="n">
        <f aca="false">июль!G90</f>
        <v>0</v>
      </c>
      <c r="J89" s="423" t="n">
        <f aca="false">август!G90</f>
        <v>0</v>
      </c>
      <c r="K89" s="419" t="n">
        <f aca="false">сентябрь!G90</f>
        <v>0</v>
      </c>
      <c r="L89" s="419" t="n">
        <f aca="false">октябрь!G90</f>
        <v>0</v>
      </c>
      <c r="M89" s="420" t="n">
        <f aca="false">ноябрь!G93</f>
        <v>0</v>
      </c>
      <c r="N89" s="419" t="n">
        <f aca="false">декабрь!G90</f>
        <v>0</v>
      </c>
      <c r="O89" s="421" t="n">
        <f aca="false">C89+D89+E89+F89+G89+H89+I89+J89+K89+L89+M89+N89</f>
        <v>0</v>
      </c>
      <c r="P89" s="422" t="n">
        <f aca="false">O89/98*100</f>
        <v>0</v>
      </c>
      <c r="Q89" s="416" t="n">
        <f aca="false">Q88+1</f>
        <v>81</v>
      </c>
      <c r="R89" s="355"/>
      <c r="S89" s="217" t="n">
        <f aca="false">26-P89</f>
        <v>26</v>
      </c>
    </row>
    <row r="90" customFormat="false" ht="12.8" hidden="false" customHeight="false" outlineLevel="0" collapsed="false">
      <c r="A90" s="416" t="n">
        <f aca="false">A89+1</f>
        <v>83</v>
      </c>
      <c r="B90" s="355"/>
      <c r="C90" s="423" t="n">
        <f aca="false">январь!G91</f>
        <v>0</v>
      </c>
      <c r="D90" s="423" t="n">
        <f aca="false">февраль!G91</f>
        <v>0</v>
      </c>
      <c r="E90" s="423" t="n">
        <f aca="false">март!G91</f>
        <v>0</v>
      </c>
      <c r="F90" s="423" t="n">
        <f aca="false">апрель!G91</f>
        <v>0</v>
      </c>
      <c r="G90" s="423" t="n">
        <f aca="false">май!G91</f>
        <v>0</v>
      </c>
      <c r="H90" s="423" t="n">
        <f aca="false">июнь!G91</f>
        <v>0</v>
      </c>
      <c r="I90" s="423" t="n">
        <f aca="false">июль!G91</f>
        <v>0</v>
      </c>
      <c r="J90" s="423" t="n">
        <f aca="false">август!G91</f>
        <v>0</v>
      </c>
      <c r="K90" s="419" t="n">
        <f aca="false">сентябрь!G91</f>
        <v>0</v>
      </c>
      <c r="L90" s="419" t="n">
        <f aca="false">октябрь!G91</f>
        <v>0</v>
      </c>
      <c r="M90" s="420" t="n">
        <f aca="false">ноябрь!G94</f>
        <v>0</v>
      </c>
      <c r="N90" s="419" t="n">
        <f aca="false">декабрь!G91</f>
        <v>0</v>
      </c>
      <c r="O90" s="421" t="n">
        <f aca="false">C90+D90+E90+F90+G90+H90+I90+J90+K90+L90+M90+N90</f>
        <v>0</v>
      </c>
      <c r="P90" s="422" t="n">
        <f aca="false">O90/98*100</f>
        <v>0</v>
      </c>
      <c r="Q90" s="416" t="n">
        <f aca="false">Q89+1</f>
        <v>82</v>
      </c>
      <c r="R90" s="355"/>
      <c r="S90" s="217" t="n">
        <f aca="false">26-P90</f>
        <v>26</v>
      </c>
    </row>
    <row r="91" customFormat="false" ht="12.8" hidden="false" customHeight="false" outlineLevel="0" collapsed="false">
      <c r="A91" s="416" t="n">
        <f aca="false">A90+1</f>
        <v>84</v>
      </c>
      <c r="B91" s="355"/>
      <c r="C91" s="423" t="n">
        <f aca="false">январь!G92</f>
        <v>0</v>
      </c>
      <c r="D91" s="423" t="n">
        <f aca="false">февраль!G92</f>
        <v>0</v>
      </c>
      <c r="E91" s="423" t="n">
        <f aca="false">март!G92</f>
        <v>0</v>
      </c>
      <c r="F91" s="423" t="n">
        <f aca="false">апрель!G92</f>
        <v>0</v>
      </c>
      <c r="G91" s="423" t="n">
        <f aca="false">май!G92</f>
        <v>0</v>
      </c>
      <c r="H91" s="423" t="n">
        <f aca="false">июнь!G92</f>
        <v>0</v>
      </c>
      <c r="I91" s="423" t="n">
        <f aca="false">июль!G92</f>
        <v>0</v>
      </c>
      <c r="J91" s="423" t="n">
        <f aca="false">август!G92</f>
        <v>0</v>
      </c>
      <c r="K91" s="419" t="n">
        <f aca="false">сентябрь!G92</f>
        <v>0</v>
      </c>
      <c r="L91" s="419" t="n">
        <f aca="false">октябрь!G92</f>
        <v>0</v>
      </c>
      <c r="M91" s="420" t="n">
        <f aca="false">ноябрь!G95</f>
        <v>0</v>
      </c>
      <c r="N91" s="419" t="n">
        <f aca="false">декабрь!G92</f>
        <v>0</v>
      </c>
      <c r="O91" s="421" t="n">
        <f aca="false">C91+D91+E91+F91+G91+H91+I91+J91+K91+L91+M91+N91</f>
        <v>0</v>
      </c>
      <c r="P91" s="422" t="n">
        <f aca="false">O91</f>
        <v>0</v>
      </c>
      <c r="Q91" s="416" t="n">
        <f aca="false">Q90+1</f>
        <v>83</v>
      </c>
      <c r="R91" s="355"/>
      <c r="S91" s="217" t="n">
        <f aca="false">26-P91</f>
        <v>26</v>
      </c>
    </row>
    <row r="92" customFormat="false" ht="12.8" hidden="false" customHeight="false" outlineLevel="0" collapsed="false">
      <c r="A92" s="416" t="n">
        <f aca="false">A91+1</f>
        <v>85</v>
      </c>
      <c r="B92" s="355"/>
      <c r="C92" s="423" t="n">
        <f aca="false">январь!G93</f>
        <v>0</v>
      </c>
      <c r="D92" s="423" t="n">
        <f aca="false">февраль!G93</f>
        <v>0</v>
      </c>
      <c r="E92" s="423" t="n">
        <f aca="false">март!G93</f>
        <v>0</v>
      </c>
      <c r="F92" s="423" t="n">
        <f aca="false">апрель!G93</f>
        <v>0</v>
      </c>
      <c r="G92" s="423" t="n">
        <f aca="false">май!G93</f>
        <v>0</v>
      </c>
      <c r="H92" s="423" t="n">
        <f aca="false">июнь!G93</f>
        <v>0</v>
      </c>
      <c r="I92" s="423" t="n">
        <f aca="false">июль!G93</f>
        <v>0</v>
      </c>
      <c r="J92" s="423" t="n">
        <f aca="false">август!G93</f>
        <v>0</v>
      </c>
      <c r="K92" s="419" t="n">
        <f aca="false">сентябрь!G93</f>
        <v>0</v>
      </c>
      <c r="L92" s="419" t="n">
        <f aca="false">октябрь!G93</f>
        <v>0</v>
      </c>
      <c r="M92" s="420" t="n">
        <f aca="false">ноябрь!G96</f>
        <v>0</v>
      </c>
      <c r="N92" s="419" t="n">
        <f aca="false">декабрь!G93</f>
        <v>0</v>
      </c>
      <c r="O92" s="421" t="n">
        <f aca="false">C92+D92+E92+F92+G92+H92+I92+J92+K92+L92+M92+N92</f>
        <v>0</v>
      </c>
      <c r="P92" s="422" t="n">
        <f aca="false">O92/98*100</f>
        <v>0</v>
      </c>
      <c r="Q92" s="416" t="n">
        <f aca="false">Q91+1</f>
        <v>84</v>
      </c>
      <c r="R92" s="355"/>
      <c r="S92" s="217" t="n">
        <f aca="false">26-P92</f>
        <v>26</v>
      </c>
    </row>
    <row r="93" customFormat="false" ht="12.8" hidden="false" customHeight="false" outlineLevel="0" collapsed="false">
      <c r="A93" s="416" t="n">
        <f aca="false">A92+1</f>
        <v>86</v>
      </c>
      <c r="B93" s="355"/>
      <c r="C93" s="423" t="n">
        <f aca="false">январь!G94</f>
        <v>0</v>
      </c>
      <c r="D93" s="423" t="n">
        <f aca="false">февраль!G94</f>
        <v>0</v>
      </c>
      <c r="E93" s="423" t="n">
        <f aca="false">март!G94</f>
        <v>0</v>
      </c>
      <c r="F93" s="423" t="n">
        <f aca="false">апрель!G94</f>
        <v>0</v>
      </c>
      <c r="G93" s="423" t="n">
        <f aca="false">май!G94</f>
        <v>0</v>
      </c>
      <c r="H93" s="423" t="n">
        <f aca="false">июнь!G94</f>
        <v>0</v>
      </c>
      <c r="I93" s="423" t="n">
        <f aca="false">июль!G94</f>
        <v>0</v>
      </c>
      <c r="J93" s="423" t="n">
        <f aca="false">август!G94</f>
        <v>0</v>
      </c>
      <c r="K93" s="419" t="n">
        <f aca="false">сентябрь!G94</f>
        <v>0</v>
      </c>
      <c r="L93" s="419" t="n">
        <f aca="false">октябрь!G94</f>
        <v>0</v>
      </c>
      <c r="M93" s="420" t="n">
        <f aca="false">ноябрь!G97</f>
        <v>0</v>
      </c>
      <c r="N93" s="419" t="n">
        <f aca="false">декабрь!G94</f>
        <v>0</v>
      </c>
      <c r="O93" s="421" t="n">
        <f aca="false">C93+D93+E93+F93+G93+H93+I93+J93+K93+L93+M93+N93</f>
        <v>0</v>
      </c>
      <c r="P93" s="422" t="n">
        <f aca="false">O93/98*100</f>
        <v>0</v>
      </c>
      <c r="Q93" s="416" t="n">
        <f aca="false">Q92+1</f>
        <v>85</v>
      </c>
      <c r="R93" s="355"/>
      <c r="S93" s="217" t="n">
        <f aca="false">26-P93</f>
        <v>26</v>
      </c>
    </row>
    <row r="94" customFormat="false" ht="12.8" hidden="false" customHeight="false" outlineLevel="0" collapsed="false">
      <c r="A94" s="416" t="n">
        <f aca="false">A93+1</f>
        <v>87</v>
      </c>
      <c r="B94" s="425"/>
      <c r="C94" s="423" t="n">
        <f aca="false">январь!G95</f>
        <v>0</v>
      </c>
      <c r="D94" s="423" t="n">
        <f aca="false">февраль!G95</f>
        <v>0</v>
      </c>
      <c r="E94" s="423" t="n">
        <f aca="false">март!G95</f>
        <v>0</v>
      </c>
      <c r="F94" s="423" t="n">
        <f aca="false">апрель!G95</f>
        <v>0</v>
      </c>
      <c r="G94" s="423" t="n">
        <f aca="false">май!G95</f>
        <v>0</v>
      </c>
      <c r="H94" s="423" t="n">
        <f aca="false">июнь!G95</f>
        <v>0</v>
      </c>
      <c r="I94" s="423" t="n">
        <f aca="false">июль!G95</f>
        <v>0</v>
      </c>
      <c r="J94" s="423" t="n">
        <f aca="false">август!G95</f>
        <v>0</v>
      </c>
      <c r="K94" s="419" t="n">
        <f aca="false">сентябрь!G95</f>
        <v>0</v>
      </c>
      <c r="L94" s="419" t="n">
        <f aca="false">октябрь!G95</f>
        <v>0</v>
      </c>
      <c r="M94" s="420" t="n">
        <f aca="false">ноябрь!G98</f>
        <v>0</v>
      </c>
      <c r="N94" s="419" t="n">
        <f aca="false">декабрь!G95</f>
        <v>0</v>
      </c>
      <c r="O94" s="421" t="n">
        <f aca="false">C94+D94+E94+F94+G94+H94+I94+J94+K94+L94+M94+N94</f>
        <v>0</v>
      </c>
      <c r="P94" s="422" t="n">
        <f aca="false">O94/98*100</f>
        <v>0</v>
      </c>
      <c r="Q94" s="416" t="n">
        <f aca="false">Q93+1</f>
        <v>86</v>
      </c>
      <c r="R94" s="425"/>
      <c r="S94" s="217"/>
    </row>
    <row r="95" customFormat="false" ht="12.8" hidden="false" customHeight="false" outlineLevel="0" collapsed="false">
      <c r="A95" s="416" t="n">
        <f aca="false">A94+1</f>
        <v>88</v>
      </c>
      <c r="B95" s="355"/>
      <c r="C95" s="423" t="n">
        <f aca="false">январь!G96</f>
        <v>0</v>
      </c>
      <c r="D95" s="423" t="n">
        <f aca="false">февраль!G96</f>
        <v>0</v>
      </c>
      <c r="E95" s="423" t="n">
        <f aca="false">март!G96</f>
        <v>0</v>
      </c>
      <c r="F95" s="423" t="n">
        <f aca="false">апрель!G96</f>
        <v>0</v>
      </c>
      <c r="G95" s="423" t="n">
        <f aca="false">май!G96</f>
        <v>0</v>
      </c>
      <c r="H95" s="423" t="n">
        <f aca="false">июнь!G96</f>
        <v>0</v>
      </c>
      <c r="I95" s="423" t="n">
        <f aca="false">июль!G96</f>
        <v>0</v>
      </c>
      <c r="J95" s="423" t="n">
        <f aca="false">август!G96</f>
        <v>0</v>
      </c>
      <c r="K95" s="419" t="n">
        <f aca="false">сентябрь!G96</f>
        <v>0</v>
      </c>
      <c r="L95" s="419" t="n">
        <f aca="false">октябрь!G96</f>
        <v>0</v>
      </c>
      <c r="M95" s="420" t="n">
        <f aca="false">ноябрь!G99</f>
        <v>0</v>
      </c>
      <c r="N95" s="419" t="n">
        <f aca="false">декабрь!G96</f>
        <v>0</v>
      </c>
      <c r="O95" s="421" t="n">
        <f aca="false">C95+D95+E95+F95+G95+H95+I95+J95+K95+L95+M95+N95</f>
        <v>0</v>
      </c>
      <c r="P95" s="422" t="n">
        <f aca="false">O95/98*100</f>
        <v>0</v>
      </c>
      <c r="Q95" s="416" t="n">
        <f aca="false">Q94+1</f>
        <v>87</v>
      </c>
      <c r="R95" s="355"/>
      <c r="S95" s="217" t="n">
        <f aca="false">26-P95</f>
        <v>26</v>
      </c>
    </row>
    <row r="96" customFormat="false" ht="12.8" hidden="false" customHeight="false" outlineLevel="0" collapsed="false">
      <c r="A96" s="416" t="n">
        <f aca="false">A95+1</f>
        <v>89</v>
      </c>
      <c r="B96" s="355"/>
      <c r="C96" s="423" t="n">
        <f aca="false">январь!G97</f>
        <v>0</v>
      </c>
      <c r="D96" s="423" t="n">
        <f aca="false">февраль!G97</f>
        <v>0</v>
      </c>
      <c r="E96" s="423" t="n">
        <f aca="false">март!G97</f>
        <v>0</v>
      </c>
      <c r="F96" s="423" t="n">
        <f aca="false">апрель!G97</f>
        <v>0</v>
      </c>
      <c r="G96" s="423" t="n">
        <f aca="false">май!G97</f>
        <v>0</v>
      </c>
      <c r="H96" s="423" t="n">
        <f aca="false">июнь!G97</f>
        <v>0</v>
      </c>
      <c r="I96" s="423" t="n">
        <f aca="false">июль!G97</f>
        <v>0</v>
      </c>
      <c r="J96" s="423" t="n">
        <f aca="false">август!G97</f>
        <v>0</v>
      </c>
      <c r="K96" s="419" t="n">
        <f aca="false">сентябрь!G97</f>
        <v>0</v>
      </c>
      <c r="L96" s="419" t="n">
        <f aca="false">октябрь!G97</f>
        <v>0</v>
      </c>
      <c r="M96" s="420" t="n">
        <f aca="false">ноябрь!G100</f>
        <v>0</v>
      </c>
      <c r="N96" s="419" t="n">
        <f aca="false">декабрь!G97</f>
        <v>0</v>
      </c>
      <c r="O96" s="421" t="n">
        <f aca="false">C96+D96+E96+F96+G96+H96+I96+J96+K96+L96+M96+N96</f>
        <v>0</v>
      </c>
      <c r="P96" s="422" t="n">
        <f aca="false">O96/98*100</f>
        <v>0</v>
      </c>
      <c r="Q96" s="416" t="n">
        <f aca="false">Q95+1</f>
        <v>88</v>
      </c>
      <c r="R96" s="355"/>
      <c r="S96" s="217" t="n">
        <f aca="false">26-P96</f>
        <v>26</v>
      </c>
    </row>
    <row r="97" customFormat="false" ht="12.8" hidden="false" customHeight="false" outlineLevel="0" collapsed="false">
      <c r="A97" s="416" t="n">
        <f aca="false">A96+1</f>
        <v>90</v>
      </c>
      <c r="B97" s="355"/>
      <c r="C97" s="423" t="n">
        <f aca="false">январь!G98</f>
        <v>0</v>
      </c>
      <c r="D97" s="423" t="n">
        <f aca="false">февраль!G98</f>
        <v>0</v>
      </c>
      <c r="E97" s="423" t="n">
        <f aca="false">март!G98</f>
        <v>0</v>
      </c>
      <c r="F97" s="423" t="n">
        <f aca="false">апрель!G98</f>
        <v>0</v>
      </c>
      <c r="G97" s="423" t="n">
        <f aca="false">май!G98</f>
        <v>0</v>
      </c>
      <c r="H97" s="423" t="n">
        <f aca="false">июнь!G98</f>
        <v>0</v>
      </c>
      <c r="I97" s="423" t="n">
        <f aca="false">июль!G98</f>
        <v>0</v>
      </c>
      <c r="J97" s="423" t="n">
        <f aca="false">август!G98</f>
        <v>0</v>
      </c>
      <c r="K97" s="419" t="n">
        <f aca="false">сентябрь!G98</f>
        <v>0</v>
      </c>
      <c r="L97" s="419" t="n">
        <f aca="false">октябрь!G98</f>
        <v>0</v>
      </c>
      <c r="M97" s="420" t="n">
        <f aca="false">ноябрь!G101</f>
        <v>0</v>
      </c>
      <c r="N97" s="419" t="n">
        <f aca="false">декабрь!G98</f>
        <v>0</v>
      </c>
      <c r="O97" s="421" t="n">
        <f aca="false">C97+D97+E97+F97+G97+H97+I97+J97+K97+L97+M97+N97</f>
        <v>0</v>
      </c>
      <c r="P97" s="422" t="n">
        <f aca="false">O97/98*100</f>
        <v>0</v>
      </c>
      <c r="Q97" s="416" t="n">
        <f aca="false">Q96+1</f>
        <v>89</v>
      </c>
      <c r="R97" s="355"/>
      <c r="S97" s="217" t="n">
        <f aca="false">26-P97</f>
        <v>26</v>
      </c>
    </row>
    <row r="98" customFormat="false" ht="12.8" hidden="false" customHeight="false" outlineLevel="0" collapsed="false">
      <c r="A98" s="416" t="n">
        <f aca="false">A97+1</f>
        <v>91</v>
      </c>
      <c r="B98" s="355"/>
      <c r="C98" s="423" t="n">
        <f aca="false">январь!G99</f>
        <v>0</v>
      </c>
      <c r="D98" s="423" t="n">
        <f aca="false">февраль!G99</f>
        <v>0</v>
      </c>
      <c r="E98" s="423" t="n">
        <f aca="false">март!G99</f>
        <v>0</v>
      </c>
      <c r="F98" s="423" t="n">
        <f aca="false">апрель!G99</f>
        <v>0</v>
      </c>
      <c r="G98" s="423" t="n">
        <f aca="false">май!G99</f>
        <v>0</v>
      </c>
      <c r="H98" s="423" t="n">
        <f aca="false">июнь!G99</f>
        <v>0</v>
      </c>
      <c r="I98" s="423" t="n">
        <f aca="false">июль!G99</f>
        <v>0</v>
      </c>
      <c r="J98" s="423" t="n">
        <f aca="false">август!G99</f>
        <v>0</v>
      </c>
      <c r="K98" s="419" t="n">
        <f aca="false">сентябрь!G99</f>
        <v>0</v>
      </c>
      <c r="L98" s="419" t="n">
        <f aca="false">октябрь!G99</f>
        <v>0</v>
      </c>
      <c r="M98" s="420" t="n">
        <f aca="false">ноябрь!G102</f>
        <v>0</v>
      </c>
      <c r="N98" s="419" t="n">
        <f aca="false">декабрь!G99</f>
        <v>0</v>
      </c>
      <c r="O98" s="421" t="n">
        <f aca="false">C98+D98+E98+F98+G98+H98+I98+J98+K98+L98+M98+N98</f>
        <v>0</v>
      </c>
      <c r="P98" s="422" t="n">
        <f aca="false">O98/98*100</f>
        <v>0</v>
      </c>
      <c r="Q98" s="416" t="n">
        <f aca="false">Q97+1</f>
        <v>90</v>
      </c>
      <c r="R98" s="355"/>
      <c r="S98" s="217" t="n">
        <f aca="false">26-P98</f>
        <v>26</v>
      </c>
    </row>
    <row r="99" customFormat="false" ht="12.8" hidden="false" customHeight="false" outlineLevel="0" collapsed="false">
      <c r="A99" s="416" t="n">
        <f aca="false">A98+1</f>
        <v>92</v>
      </c>
      <c r="B99" s="355"/>
      <c r="C99" s="423" t="n">
        <f aca="false">январь!G100</f>
        <v>0</v>
      </c>
      <c r="D99" s="423" t="n">
        <f aca="false">февраль!G100</f>
        <v>0</v>
      </c>
      <c r="E99" s="423" t="n">
        <f aca="false">март!G100</f>
        <v>0</v>
      </c>
      <c r="F99" s="423" t="n">
        <f aca="false">апрель!G100</f>
        <v>0</v>
      </c>
      <c r="G99" s="423" t="n">
        <f aca="false">май!G100</f>
        <v>0</v>
      </c>
      <c r="H99" s="423" t="n">
        <f aca="false">июнь!G100</f>
        <v>0</v>
      </c>
      <c r="I99" s="423" t="n">
        <f aca="false">июль!G100</f>
        <v>0</v>
      </c>
      <c r="J99" s="423" t="n">
        <f aca="false">август!G100</f>
        <v>0</v>
      </c>
      <c r="K99" s="419" t="n">
        <f aca="false">сентябрь!G100</f>
        <v>0</v>
      </c>
      <c r="L99" s="419" t="n">
        <f aca="false">октябрь!G100</f>
        <v>0</v>
      </c>
      <c r="M99" s="420" t="n">
        <f aca="false">ноябрь!G103</f>
        <v>0</v>
      </c>
      <c r="N99" s="419" t="n">
        <f aca="false">декабрь!G100</f>
        <v>0</v>
      </c>
      <c r="O99" s="421" t="n">
        <f aca="false">C99+D99+E99+F99+G99+H99+I99+J99+K99+L99+M99+N99</f>
        <v>0</v>
      </c>
      <c r="P99" s="422" t="n">
        <f aca="false">O99/98*100</f>
        <v>0</v>
      </c>
      <c r="Q99" s="416" t="n">
        <f aca="false">Q98+1</f>
        <v>91</v>
      </c>
      <c r="R99" s="355"/>
      <c r="S99" s="217" t="n">
        <f aca="false">26-P99</f>
        <v>26</v>
      </c>
    </row>
    <row r="100" customFormat="false" ht="12.8" hidden="false" customHeight="false" outlineLevel="0" collapsed="false">
      <c r="A100" s="416" t="n">
        <f aca="false">A99+1</f>
        <v>93</v>
      </c>
      <c r="B100" s="355"/>
      <c r="C100" s="423" t="n">
        <f aca="false">январь!G101</f>
        <v>0</v>
      </c>
      <c r="D100" s="423" t="n">
        <f aca="false">февраль!G101</f>
        <v>0</v>
      </c>
      <c r="E100" s="423" t="n">
        <f aca="false">март!G101</f>
        <v>0</v>
      </c>
      <c r="F100" s="423" t="n">
        <f aca="false">апрель!G101</f>
        <v>0</v>
      </c>
      <c r="G100" s="423" t="n">
        <f aca="false">май!G101</f>
        <v>0</v>
      </c>
      <c r="H100" s="423" t="n">
        <f aca="false">июнь!G101</f>
        <v>0</v>
      </c>
      <c r="I100" s="423" t="n">
        <f aca="false">июль!G101</f>
        <v>0</v>
      </c>
      <c r="J100" s="423" t="n">
        <f aca="false">август!G101</f>
        <v>0</v>
      </c>
      <c r="K100" s="419" t="n">
        <f aca="false">сентябрь!G101</f>
        <v>0</v>
      </c>
      <c r="L100" s="419" t="n">
        <f aca="false">октябрь!G101</f>
        <v>0</v>
      </c>
      <c r="M100" s="420" t="n">
        <f aca="false">ноябрь!G104</f>
        <v>0</v>
      </c>
      <c r="N100" s="419" t="n">
        <f aca="false">декабрь!G101</f>
        <v>0</v>
      </c>
      <c r="O100" s="421" t="n">
        <f aca="false">C100+D100+E100+F100+G100+H100+I100+J100+K100+L100+M100+N100</f>
        <v>0</v>
      </c>
      <c r="P100" s="422" t="n">
        <f aca="false">O100/98*100</f>
        <v>0</v>
      </c>
      <c r="Q100" s="416" t="n">
        <f aca="false">Q99+1</f>
        <v>92</v>
      </c>
      <c r="R100" s="355"/>
      <c r="S100" s="217" t="n">
        <f aca="false">26-P100</f>
        <v>26</v>
      </c>
    </row>
    <row r="101" customFormat="false" ht="12.8" hidden="false" customHeight="false" outlineLevel="0" collapsed="false">
      <c r="A101" s="416" t="n">
        <f aca="false">A100+1</f>
        <v>94</v>
      </c>
      <c r="B101" s="355"/>
      <c r="C101" s="423" t="n">
        <f aca="false">январь!G102</f>
        <v>0</v>
      </c>
      <c r="D101" s="423" t="n">
        <f aca="false">февраль!G102</f>
        <v>0</v>
      </c>
      <c r="E101" s="423" t="n">
        <f aca="false">март!G102</f>
        <v>0</v>
      </c>
      <c r="F101" s="423" t="n">
        <f aca="false">апрель!G102</f>
        <v>0</v>
      </c>
      <c r="G101" s="423" t="n">
        <f aca="false">май!G102</f>
        <v>0</v>
      </c>
      <c r="H101" s="423" t="n">
        <f aca="false">июнь!G102</f>
        <v>0</v>
      </c>
      <c r="I101" s="423" t="n">
        <f aca="false">июль!G102</f>
        <v>0</v>
      </c>
      <c r="J101" s="423" t="n">
        <f aca="false">август!G102</f>
        <v>0</v>
      </c>
      <c r="K101" s="419" t="n">
        <f aca="false">сентябрь!G102</f>
        <v>0</v>
      </c>
      <c r="L101" s="419" t="n">
        <f aca="false">октябрь!G102</f>
        <v>0</v>
      </c>
      <c r="M101" s="420" t="n">
        <f aca="false">ноябрь!G105</f>
        <v>0</v>
      </c>
      <c r="N101" s="419" t="n">
        <f aca="false">декабрь!G102</f>
        <v>0</v>
      </c>
      <c r="O101" s="421" t="n">
        <f aca="false">C101+D101+E101+F101+G101+H101+I101+J101+K101+L101+M101+N101</f>
        <v>0</v>
      </c>
      <c r="P101" s="422" t="n">
        <f aca="false">O101/98*100</f>
        <v>0</v>
      </c>
      <c r="Q101" s="416" t="n">
        <f aca="false">Q100+1</f>
        <v>93</v>
      </c>
      <c r="R101" s="355"/>
      <c r="S101" s="217" t="n">
        <f aca="false">26-P101</f>
        <v>26</v>
      </c>
    </row>
    <row r="102" customFormat="false" ht="12.8" hidden="false" customHeight="false" outlineLevel="0" collapsed="false">
      <c r="A102" s="416" t="n">
        <f aca="false">A101+1</f>
        <v>95</v>
      </c>
      <c r="B102" s="355"/>
      <c r="C102" s="423" t="n">
        <f aca="false">январь!G103</f>
        <v>0</v>
      </c>
      <c r="D102" s="423" t="n">
        <f aca="false">февраль!G103</f>
        <v>0</v>
      </c>
      <c r="E102" s="423" t="n">
        <f aca="false">март!G103</f>
        <v>0</v>
      </c>
      <c r="F102" s="423" t="n">
        <f aca="false">апрель!G103</f>
        <v>0</v>
      </c>
      <c r="G102" s="423" t="n">
        <f aca="false">май!G103</f>
        <v>0</v>
      </c>
      <c r="H102" s="423" t="n">
        <f aca="false">июнь!G103</f>
        <v>0</v>
      </c>
      <c r="I102" s="423" t="n">
        <f aca="false">июль!G103</f>
        <v>0</v>
      </c>
      <c r="J102" s="423" t="n">
        <f aca="false">август!G103</f>
        <v>0</v>
      </c>
      <c r="K102" s="419" t="n">
        <f aca="false">сентябрь!G103</f>
        <v>0</v>
      </c>
      <c r="L102" s="419" t="n">
        <f aca="false">октябрь!G103</f>
        <v>0</v>
      </c>
      <c r="M102" s="420" t="n">
        <f aca="false">ноябрь!G106</f>
        <v>0</v>
      </c>
      <c r="N102" s="419" t="n">
        <f aca="false">декабрь!G103</f>
        <v>0</v>
      </c>
      <c r="O102" s="421" t="n">
        <f aca="false">C102+D102+E102+F102+G102+H102+I102+J102+K102+L102+M102+N102</f>
        <v>0</v>
      </c>
      <c r="P102" s="422" t="n">
        <f aca="false">O102/98*100</f>
        <v>0</v>
      </c>
      <c r="Q102" s="416" t="n">
        <f aca="false">Q101+1</f>
        <v>94</v>
      </c>
      <c r="R102" s="355"/>
      <c r="S102" s="217" t="n">
        <f aca="false">26-P102</f>
        <v>26</v>
      </c>
    </row>
    <row r="103" customFormat="false" ht="12.8" hidden="false" customHeight="false" outlineLevel="0" collapsed="false">
      <c r="A103" s="416" t="n">
        <f aca="false">A102+1</f>
        <v>96</v>
      </c>
      <c r="B103" s="355"/>
      <c r="C103" s="423" t="n">
        <f aca="false">январь!G104</f>
        <v>0</v>
      </c>
      <c r="D103" s="423" t="n">
        <f aca="false">февраль!G104</f>
        <v>0</v>
      </c>
      <c r="E103" s="423" t="n">
        <f aca="false">март!G104</f>
        <v>0</v>
      </c>
      <c r="F103" s="423" t="n">
        <f aca="false">апрель!G104</f>
        <v>0</v>
      </c>
      <c r="G103" s="423" t="n">
        <f aca="false">май!G104</f>
        <v>0</v>
      </c>
      <c r="H103" s="423" t="n">
        <f aca="false">июнь!G104</f>
        <v>0</v>
      </c>
      <c r="I103" s="423" t="n">
        <f aca="false">июль!G104</f>
        <v>0</v>
      </c>
      <c r="J103" s="423" t="n">
        <f aca="false">август!G104</f>
        <v>0</v>
      </c>
      <c r="K103" s="419" t="n">
        <f aca="false">сентябрь!G104</f>
        <v>0</v>
      </c>
      <c r="L103" s="419" t="n">
        <f aca="false">октябрь!G104</f>
        <v>0</v>
      </c>
      <c r="M103" s="420" t="n">
        <f aca="false">ноябрь!G107</f>
        <v>0</v>
      </c>
      <c r="N103" s="419" t="n">
        <f aca="false">декабрь!G104</f>
        <v>0</v>
      </c>
      <c r="O103" s="421" t="n">
        <f aca="false">C103+D103+E103+F103+G103+H103+I103+J103+K103+L103+M103+N103</f>
        <v>0</v>
      </c>
      <c r="P103" s="422" t="n">
        <f aca="false">O103/98*100</f>
        <v>0</v>
      </c>
      <c r="Q103" s="416" t="n">
        <f aca="false">Q102+1</f>
        <v>95</v>
      </c>
      <c r="R103" s="355"/>
      <c r="S103" s="217" t="n">
        <f aca="false">26-P103</f>
        <v>26</v>
      </c>
    </row>
    <row r="104" customFormat="false" ht="12.8" hidden="false" customHeight="false" outlineLevel="0" collapsed="false">
      <c r="A104" s="416" t="n">
        <f aca="false">A103+1</f>
        <v>97</v>
      </c>
      <c r="B104" s="355"/>
      <c r="C104" s="423" t="n">
        <f aca="false">январь!G105</f>
        <v>0</v>
      </c>
      <c r="D104" s="423" t="n">
        <f aca="false">февраль!G105</f>
        <v>0</v>
      </c>
      <c r="E104" s="423" t="n">
        <f aca="false">март!G105</f>
        <v>0</v>
      </c>
      <c r="F104" s="423" t="n">
        <f aca="false">апрель!G105</f>
        <v>0</v>
      </c>
      <c r="G104" s="423" t="n">
        <f aca="false">май!G105</f>
        <v>0</v>
      </c>
      <c r="H104" s="423" t="n">
        <f aca="false">июнь!G105</f>
        <v>0</v>
      </c>
      <c r="I104" s="423" t="n">
        <f aca="false">июль!G105</f>
        <v>0</v>
      </c>
      <c r="J104" s="423" t="n">
        <f aca="false">август!G105</f>
        <v>0</v>
      </c>
      <c r="K104" s="419" t="n">
        <f aca="false">сентябрь!G105</f>
        <v>0</v>
      </c>
      <c r="L104" s="419" t="n">
        <f aca="false">октябрь!G105</f>
        <v>0</v>
      </c>
      <c r="M104" s="420" t="n">
        <f aca="false">ноябрь!G108</f>
        <v>0</v>
      </c>
      <c r="N104" s="419" t="n">
        <f aca="false">декабрь!G105</f>
        <v>0</v>
      </c>
      <c r="O104" s="421" t="n">
        <f aca="false">C104+D104+E104+F104+G104+H104+I104+J104+K104+L104+M104+N104</f>
        <v>0</v>
      </c>
      <c r="P104" s="422" t="n">
        <f aca="false">O104/98*100</f>
        <v>0</v>
      </c>
      <c r="Q104" s="416" t="n">
        <f aca="false">Q103+1</f>
        <v>96</v>
      </c>
      <c r="R104" s="355"/>
      <c r="S104" s="217" t="n">
        <f aca="false">26-P104</f>
        <v>26</v>
      </c>
    </row>
    <row r="105" customFormat="false" ht="12.8" hidden="false" customHeight="false" outlineLevel="0" collapsed="false">
      <c r="A105" s="416" t="n">
        <f aca="false">A104+1</f>
        <v>98</v>
      </c>
      <c r="B105" s="355"/>
      <c r="C105" s="423" t="n">
        <f aca="false">январь!G106</f>
        <v>0</v>
      </c>
      <c r="D105" s="423" t="n">
        <f aca="false">февраль!G106</f>
        <v>0</v>
      </c>
      <c r="E105" s="423" t="n">
        <f aca="false">март!G106</f>
        <v>0</v>
      </c>
      <c r="F105" s="423" t="n">
        <f aca="false">апрель!G106</f>
        <v>0</v>
      </c>
      <c r="G105" s="423" t="n">
        <f aca="false">май!G106</f>
        <v>0</v>
      </c>
      <c r="H105" s="423" t="n">
        <f aca="false">июнь!G106</f>
        <v>0</v>
      </c>
      <c r="I105" s="423" t="n">
        <f aca="false">июль!G106</f>
        <v>0</v>
      </c>
      <c r="J105" s="423" t="n">
        <f aca="false">август!G106</f>
        <v>0</v>
      </c>
      <c r="K105" s="419" t="n">
        <f aca="false">сентябрь!G106</f>
        <v>0</v>
      </c>
      <c r="L105" s="419" t="n">
        <f aca="false">октябрь!G106</f>
        <v>0</v>
      </c>
      <c r="M105" s="420" t="n">
        <f aca="false">ноябрь!G109</f>
        <v>0</v>
      </c>
      <c r="N105" s="419" t="n">
        <f aca="false">декабрь!G106</f>
        <v>0</v>
      </c>
      <c r="O105" s="421" t="n">
        <f aca="false">C105+D105+E105+F105+G105+H105+I105+J105+K105+L105+M105+N105</f>
        <v>0</v>
      </c>
      <c r="P105" s="422" t="n">
        <f aca="false">O105/98*100</f>
        <v>0</v>
      </c>
      <c r="Q105" s="416" t="n">
        <f aca="false">Q104+1</f>
        <v>97</v>
      </c>
      <c r="R105" s="355"/>
      <c r="S105" s="217" t="n">
        <f aca="false">26-P105</f>
        <v>26</v>
      </c>
    </row>
    <row r="106" customFormat="false" ht="13.5" hidden="false" customHeight="true" outlineLevel="0" collapsed="false">
      <c r="A106" s="416" t="n">
        <f aca="false">A105+1</f>
        <v>99</v>
      </c>
      <c r="B106" s="355"/>
      <c r="C106" s="423" t="n">
        <f aca="false">январь!G107</f>
        <v>0</v>
      </c>
      <c r="D106" s="423" t="n">
        <f aca="false">февраль!G107</f>
        <v>0</v>
      </c>
      <c r="E106" s="423" t="n">
        <f aca="false">март!G107</f>
        <v>0</v>
      </c>
      <c r="F106" s="423" t="n">
        <f aca="false">апрель!G107</f>
        <v>0</v>
      </c>
      <c r="G106" s="423" t="n">
        <f aca="false">май!G107</f>
        <v>0</v>
      </c>
      <c r="H106" s="423" t="n">
        <f aca="false">июнь!G107</f>
        <v>0</v>
      </c>
      <c r="I106" s="423" t="n">
        <f aca="false">июль!G107</f>
        <v>0</v>
      </c>
      <c r="J106" s="423" t="n">
        <f aca="false">август!G107</f>
        <v>0</v>
      </c>
      <c r="K106" s="419" t="n">
        <f aca="false">сентябрь!G107</f>
        <v>0</v>
      </c>
      <c r="L106" s="419" t="n">
        <f aca="false">октябрь!G107</f>
        <v>0</v>
      </c>
      <c r="M106" s="420" t="n">
        <f aca="false">ноябрь!G110</f>
        <v>0</v>
      </c>
      <c r="N106" s="419" t="n">
        <f aca="false">декабрь!G107</f>
        <v>0</v>
      </c>
      <c r="O106" s="421" t="n">
        <f aca="false">C106+D106+E106+F106+G106+H106+I106+J106+K106+L106+M106+N106</f>
        <v>0</v>
      </c>
      <c r="P106" s="422" t="n">
        <f aca="false">O106/98*100</f>
        <v>0</v>
      </c>
      <c r="Q106" s="416" t="n">
        <f aca="false">Q105+1</f>
        <v>98</v>
      </c>
      <c r="R106" s="355"/>
      <c r="S106" s="217" t="n">
        <f aca="false">26-P106</f>
        <v>26</v>
      </c>
    </row>
    <row r="107" customFormat="false" ht="12.8" hidden="false" customHeight="false" outlineLevel="0" collapsed="false">
      <c r="A107" s="416" t="n">
        <f aca="false">A106+1</f>
        <v>100</v>
      </c>
      <c r="B107" s="355"/>
      <c r="C107" s="423" t="n">
        <f aca="false">январь!G108</f>
        <v>0</v>
      </c>
      <c r="D107" s="423" t="n">
        <f aca="false">февраль!G108</f>
        <v>0</v>
      </c>
      <c r="E107" s="423" t="n">
        <f aca="false">март!G108</f>
        <v>0</v>
      </c>
      <c r="F107" s="423" t="n">
        <f aca="false">апрель!G108</f>
        <v>0</v>
      </c>
      <c r="G107" s="423" t="n">
        <f aca="false">май!G108</f>
        <v>0</v>
      </c>
      <c r="H107" s="423" t="n">
        <f aca="false">июнь!G108</f>
        <v>0</v>
      </c>
      <c r="I107" s="423" t="n">
        <f aca="false">июль!G108</f>
        <v>0</v>
      </c>
      <c r="J107" s="423" t="n">
        <f aca="false">август!G108</f>
        <v>0</v>
      </c>
      <c r="K107" s="419" t="n">
        <f aca="false">сентябрь!G108</f>
        <v>0</v>
      </c>
      <c r="L107" s="419" t="n">
        <f aca="false">октябрь!G108</f>
        <v>0</v>
      </c>
      <c r="M107" s="420" t="n">
        <f aca="false">ноябрь!G111</f>
        <v>0</v>
      </c>
      <c r="N107" s="419" t="n">
        <f aca="false">декабрь!G108</f>
        <v>0</v>
      </c>
      <c r="O107" s="421" t="n">
        <f aca="false">C107+D107+E107+F107+G107+H107+I107+J107+K107+L107+M107+N107</f>
        <v>0</v>
      </c>
      <c r="P107" s="422" t="n">
        <f aca="false">O107/98*100</f>
        <v>0</v>
      </c>
      <c r="Q107" s="416" t="n">
        <f aca="false">Q106+1</f>
        <v>99</v>
      </c>
      <c r="R107" s="355"/>
      <c r="S107" s="217" t="n">
        <f aca="false">26-P107</f>
        <v>26</v>
      </c>
    </row>
    <row r="108" customFormat="false" ht="12.8" hidden="false" customHeight="false" outlineLevel="0" collapsed="false">
      <c r="A108" s="416" t="n">
        <f aca="false">A107+1</f>
        <v>101</v>
      </c>
      <c r="B108" s="355"/>
      <c r="C108" s="423" t="n">
        <f aca="false">январь!G109</f>
        <v>0</v>
      </c>
      <c r="D108" s="423" t="n">
        <f aca="false">февраль!G109</f>
        <v>0</v>
      </c>
      <c r="E108" s="423" t="n">
        <f aca="false">март!G109</f>
        <v>0</v>
      </c>
      <c r="F108" s="423" t="n">
        <f aca="false">апрель!G109</f>
        <v>0</v>
      </c>
      <c r="G108" s="423" t="n">
        <f aca="false">май!G109</f>
        <v>0</v>
      </c>
      <c r="H108" s="423" t="n">
        <f aca="false">июнь!G109</f>
        <v>0</v>
      </c>
      <c r="I108" s="423" t="n">
        <f aca="false">июль!G109</f>
        <v>0</v>
      </c>
      <c r="J108" s="423" t="n">
        <f aca="false">август!G109</f>
        <v>0</v>
      </c>
      <c r="K108" s="419" t="n">
        <f aca="false">сентябрь!G109</f>
        <v>0</v>
      </c>
      <c r="L108" s="419" t="n">
        <f aca="false">октябрь!G109</f>
        <v>0</v>
      </c>
      <c r="M108" s="420" t="n">
        <f aca="false">ноябрь!G112</f>
        <v>0</v>
      </c>
      <c r="N108" s="419" t="n">
        <f aca="false">декабрь!G109</f>
        <v>0</v>
      </c>
      <c r="O108" s="421" t="n">
        <f aca="false">C108+D108+E108+F108+G108+H108+I108+J108+K108+L108+M108+N108</f>
        <v>0</v>
      </c>
      <c r="P108" s="422" t="n">
        <f aca="false">O108/98*100</f>
        <v>0</v>
      </c>
      <c r="Q108" s="416" t="n">
        <f aca="false">Q107+1</f>
        <v>100</v>
      </c>
      <c r="R108" s="355"/>
      <c r="S108" s="217" t="n">
        <f aca="false">26-P108</f>
        <v>26</v>
      </c>
    </row>
    <row r="109" customFormat="false" ht="12.8" hidden="false" customHeight="false" outlineLevel="0" collapsed="false">
      <c r="A109" s="416" t="n">
        <f aca="false">A108+1</f>
        <v>102</v>
      </c>
      <c r="B109" s="212"/>
      <c r="C109" s="423" t="n">
        <f aca="false">январь!G110</f>
        <v>0</v>
      </c>
      <c r="D109" s="423" t="n">
        <f aca="false">февраль!G110</f>
        <v>0</v>
      </c>
      <c r="E109" s="423" t="n">
        <f aca="false">март!G110</f>
        <v>0</v>
      </c>
      <c r="F109" s="423" t="n">
        <f aca="false">апрель!G110</f>
        <v>0</v>
      </c>
      <c r="G109" s="423" t="n">
        <f aca="false">май!G110</f>
        <v>0</v>
      </c>
      <c r="H109" s="423" t="n">
        <f aca="false">июнь!G110</f>
        <v>0</v>
      </c>
      <c r="I109" s="423" t="n">
        <f aca="false">июль!G110</f>
        <v>0</v>
      </c>
      <c r="J109" s="423" t="n">
        <f aca="false">август!G110</f>
        <v>0</v>
      </c>
      <c r="K109" s="419" t="n">
        <f aca="false">сентябрь!G110</f>
        <v>0</v>
      </c>
      <c r="L109" s="419" t="n">
        <f aca="false">октябрь!G110</f>
        <v>0</v>
      </c>
      <c r="M109" s="420" t="n">
        <f aca="false">ноябрь!G113</f>
        <v>0</v>
      </c>
      <c r="N109" s="419" t="n">
        <f aca="false">декабрь!G110</f>
        <v>0</v>
      </c>
      <c r="O109" s="421" t="n">
        <f aca="false">C109+D109+E109+F109+G109+H109+I109+J109+K109+L109+M109+N109</f>
        <v>0</v>
      </c>
      <c r="P109" s="422" t="n">
        <f aca="false">O109/98*100</f>
        <v>0</v>
      </c>
      <c r="Q109" s="416" t="n">
        <f aca="false">Q108+1</f>
        <v>101</v>
      </c>
      <c r="R109" s="212"/>
      <c r="S109" s="217" t="n">
        <f aca="false">26-P109</f>
        <v>26</v>
      </c>
    </row>
    <row r="110" customFormat="false" ht="12.8" hidden="false" customHeight="false" outlineLevel="0" collapsed="false">
      <c r="A110" s="416" t="n">
        <f aca="false">A109+1</f>
        <v>103</v>
      </c>
      <c r="B110" s="355"/>
      <c r="C110" s="423" t="n">
        <f aca="false">январь!G111</f>
        <v>0</v>
      </c>
      <c r="D110" s="423" t="n">
        <f aca="false">февраль!G111</f>
        <v>0</v>
      </c>
      <c r="E110" s="423" t="n">
        <f aca="false">март!G111</f>
        <v>0</v>
      </c>
      <c r="F110" s="423" t="n">
        <f aca="false">апрель!G111</f>
        <v>0</v>
      </c>
      <c r="G110" s="423" t="n">
        <f aca="false">май!G111</f>
        <v>0</v>
      </c>
      <c r="H110" s="423" t="n">
        <f aca="false">июнь!G111</f>
        <v>0</v>
      </c>
      <c r="I110" s="423" t="n">
        <f aca="false">июль!G111</f>
        <v>0</v>
      </c>
      <c r="J110" s="423" t="n">
        <f aca="false">август!G111</f>
        <v>0</v>
      </c>
      <c r="K110" s="419" t="n">
        <f aca="false">сентябрь!G111</f>
        <v>0</v>
      </c>
      <c r="L110" s="419" t="n">
        <f aca="false">октябрь!G111</f>
        <v>0</v>
      </c>
      <c r="M110" s="420" t="n">
        <f aca="false">ноябрь!G114</f>
        <v>0</v>
      </c>
      <c r="N110" s="419" t="n">
        <f aca="false">декабрь!G111</f>
        <v>0</v>
      </c>
      <c r="O110" s="421" t="n">
        <f aca="false">C110+D110+E110+F110+G110+H110+I110+J110+K110+L110+M110+N110</f>
        <v>0</v>
      </c>
      <c r="P110" s="422" t="n">
        <f aca="false">O110/98*100</f>
        <v>0</v>
      </c>
      <c r="Q110" s="416" t="n">
        <f aca="false">Q109+1</f>
        <v>102</v>
      </c>
      <c r="R110" s="355"/>
      <c r="S110" s="217" t="n">
        <f aca="false">26-P110</f>
        <v>26</v>
      </c>
    </row>
    <row r="111" customFormat="false" ht="12.8" hidden="false" customHeight="false" outlineLevel="0" collapsed="false">
      <c r="A111" s="416" t="n">
        <f aca="false">A110+1</f>
        <v>104</v>
      </c>
      <c r="B111" s="212"/>
      <c r="C111" s="423" t="n">
        <f aca="false">январь!G112</f>
        <v>0</v>
      </c>
      <c r="D111" s="423" t="n">
        <f aca="false">февраль!G112</f>
        <v>0</v>
      </c>
      <c r="E111" s="423" t="n">
        <f aca="false">март!G112</f>
        <v>0</v>
      </c>
      <c r="F111" s="423" t="n">
        <f aca="false">апрель!G112</f>
        <v>0</v>
      </c>
      <c r="G111" s="423" t="n">
        <f aca="false">май!G112</f>
        <v>0</v>
      </c>
      <c r="H111" s="423" t="n">
        <f aca="false">июнь!G112</f>
        <v>0</v>
      </c>
      <c r="I111" s="423" t="n">
        <f aca="false">июль!G112</f>
        <v>0</v>
      </c>
      <c r="J111" s="423" t="n">
        <f aca="false">август!G112</f>
        <v>0</v>
      </c>
      <c r="K111" s="419" t="n">
        <f aca="false">сентябрь!G112</f>
        <v>0</v>
      </c>
      <c r="L111" s="419" t="n">
        <f aca="false">октябрь!G112</f>
        <v>0</v>
      </c>
      <c r="M111" s="420" t="n">
        <f aca="false">ноябрь!G115</f>
        <v>0</v>
      </c>
      <c r="N111" s="419" t="n">
        <f aca="false">декабрь!G112</f>
        <v>0</v>
      </c>
      <c r="O111" s="421" t="n">
        <f aca="false">C111+D111+E111+F111+G111+H111+I111+J111+K111+L111+M111+N111</f>
        <v>0</v>
      </c>
      <c r="P111" s="422" t="n">
        <f aca="false">O111/98*100</f>
        <v>0</v>
      </c>
      <c r="Q111" s="416" t="n">
        <f aca="false">Q110+1</f>
        <v>103</v>
      </c>
      <c r="R111" s="212"/>
      <c r="S111" s="217" t="n">
        <f aca="false">26-P111</f>
        <v>26</v>
      </c>
    </row>
    <row r="112" customFormat="false" ht="12.8" hidden="false" customHeight="false" outlineLevel="0" collapsed="false">
      <c r="A112" s="416" t="n">
        <f aca="false">A111+1</f>
        <v>105</v>
      </c>
      <c r="B112" s="355"/>
      <c r="C112" s="423" t="n">
        <f aca="false">январь!G113</f>
        <v>0</v>
      </c>
      <c r="D112" s="423" t="n">
        <f aca="false">февраль!G113</f>
        <v>0</v>
      </c>
      <c r="E112" s="423" t="n">
        <f aca="false">март!G113</f>
        <v>0</v>
      </c>
      <c r="F112" s="423" t="n">
        <f aca="false">апрель!G113</f>
        <v>0</v>
      </c>
      <c r="G112" s="423" t="n">
        <f aca="false">май!G113</f>
        <v>0</v>
      </c>
      <c r="H112" s="423" t="n">
        <f aca="false">июнь!G113</f>
        <v>0</v>
      </c>
      <c r="I112" s="423" t="n">
        <f aca="false">июль!G113</f>
        <v>0</v>
      </c>
      <c r="J112" s="423" t="n">
        <f aca="false">август!G113</f>
        <v>0</v>
      </c>
      <c r="K112" s="419" t="n">
        <f aca="false">сентябрь!G113</f>
        <v>0</v>
      </c>
      <c r="L112" s="419" t="n">
        <f aca="false">октябрь!G113</f>
        <v>0</v>
      </c>
      <c r="M112" s="420" t="n">
        <f aca="false">ноябрь!G116</f>
        <v>0</v>
      </c>
      <c r="N112" s="419" t="n">
        <f aca="false">декабрь!G113</f>
        <v>0</v>
      </c>
      <c r="O112" s="421" t="n">
        <f aca="false">C112+D112+E112+F112+G112+H112+I112+J112+K112+L112+M112+N112</f>
        <v>0</v>
      </c>
      <c r="P112" s="422" t="n">
        <f aca="false">O112/98*100</f>
        <v>0</v>
      </c>
      <c r="Q112" s="416" t="n">
        <f aca="false">Q111+1</f>
        <v>104</v>
      </c>
      <c r="R112" s="355"/>
      <c r="S112" s="217" t="n">
        <f aca="false">26-P112</f>
        <v>26</v>
      </c>
    </row>
    <row r="113" customFormat="false" ht="12.8" hidden="false" customHeight="false" outlineLevel="0" collapsed="false">
      <c r="A113" s="416" t="n">
        <f aca="false">A112+1</f>
        <v>106</v>
      </c>
      <c r="B113" s="355"/>
      <c r="C113" s="423" t="n">
        <f aca="false">январь!G114</f>
        <v>0</v>
      </c>
      <c r="D113" s="423" t="n">
        <f aca="false">февраль!G114</f>
        <v>0</v>
      </c>
      <c r="E113" s="423" t="n">
        <f aca="false">март!G114</f>
        <v>0</v>
      </c>
      <c r="F113" s="423" t="n">
        <f aca="false">апрель!G114</f>
        <v>0</v>
      </c>
      <c r="G113" s="423" t="n">
        <f aca="false">май!G114</f>
        <v>0</v>
      </c>
      <c r="H113" s="423" t="n">
        <f aca="false">июнь!G114</f>
        <v>0</v>
      </c>
      <c r="I113" s="423" t="n">
        <f aca="false">июль!G114</f>
        <v>0</v>
      </c>
      <c r="J113" s="423" t="n">
        <f aca="false">август!G114</f>
        <v>0</v>
      </c>
      <c r="K113" s="419" t="n">
        <f aca="false">сентябрь!G114</f>
        <v>0</v>
      </c>
      <c r="L113" s="419" t="n">
        <f aca="false">октябрь!G114</f>
        <v>0</v>
      </c>
      <c r="M113" s="420" t="n">
        <f aca="false">ноябрь!G117</f>
        <v>0</v>
      </c>
      <c r="N113" s="419" t="n">
        <f aca="false">декабрь!G114</f>
        <v>0</v>
      </c>
      <c r="O113" s="421" t="n">
        <f aca="false">C113+D113+E113+F113+G113+H113+I113+J113+K113+L113+M113+N113</f>
        <v>0</v>
      </c>
      <c r="P113" s="422" t="n">
        <f aca="false">O113/98*100</f>
        <v>0</v>
      </c>
      <c r="Q113" s="416" t="n">
        <f aca="false">Q112+1</f>
        <v>105</v>
      </c>
      <c r="R113" s="355"/>
      <c r="S113" s="217" t="n">
        <f aca="false">26-P113</f>
        <v>26</v>
      </c>
    </row>
    <row r="114" customFormat="false" ht="12.75" hidden="false" customHeight="true" outlineLevel="0" collapsed="false">
      <c r="A114" s="416" t="n">
        <f aca="false">A113+1</f>
        <v>107</v>
      </c>
      <c r="B114" s="355"/>
      <c r="C114" s="423" t="n">
        <f aca="false">январь!G115</f>
        <v>0</v>
      </c>
      <c r="D114" s="423" t="n">
        <f aca="false">февраль!G115</f>
        <v>0</v>
      </c>
      <c r="E114" s="423" t="n">
        <f aca="false">март!G115</f>
        <v>0</v>
      </c>
      <c r="F114" s="423" t="n">
        <f aca="false">апрель!G115</f>
        <v>0</v>
      </c>
      <c r="G114" s="423" t="n">
        <f aca="false">май!G115</f>
        <v>0</v>
      </c>
      <c r="H114" s="423" t="n">
        <f aca="false">июнь!G115</f>
        <v>0</v>
      </c>
      <c r="I114" s="423" t="n">
        <f aca="false">июль!G115</f>
        <v>0</v>
      </c>
      <c r="J114" s="423" t="n">
        <f aca="false">август!G115</f>
        <v>0</v>
      </c>
      <c r="K114" s="419" t="n">
        <f aca="false">сентябрь!G115</f>
        <v>0</v>
      </c>
      <c r="L114" s="419" t="n">
        <f aca="false">октябрь!G115</f>
        <v>0</v>
      </c>
      <c r="M114" s="420" t="n">
        <f aca="false">ноябрь!G118</f>
        <v>0</v>
      </c>
      <c r="N114" s="419" t="n">
        <f aca="false">декабрь!G115</f>
        <v>0</v>
      </c>
      <c r="O114" s="421" t="n">
        <f aca="false">C114+D114+E114+F114+G114+H114+I114+J114+K114+L114+M114+N114</f>
        <v>0</v>
      </c>
      <c r="P114" s="422" t="n">
        <f aca="false">O114/98*100</f>
        <v>0</v>
      </c>
      <c r="Q114" s="416" t="n">
        <f aca="false">Q113+1</f>
        <v>106</v>
      </c>
      <c r="R114" s="355"/>
      <c r="S114" s="217" t="n">
        <f aca="false">26-P114</f>
        <v>26</v>
      </c>
    </row>
    <row r="115" customFormat="false" ht="12.8" hidden="false" customHeight="false" outlineLevel="0" collapsed="false">
      <c r="A115" s="416" t="n">
        <f aca="false">A114+1</f>
        <v>108</v>
      </c>
      <c r="B115" s="355"/>
      <c r="C115" s="423" t="n">
        <f aca="false">январь!G116</f>
        <v>0</v>
      </c>
      <c r="D115" s="423" t="n">
        <f aca="false">февраль!G116</f>
        <v>0</v>
      </c>
      <c r="E115" s="423" t="n">
        <f aca="false">март!G116</f>
        <v>0</v>
      </c>
      <c r="F115" s="423" t="n">
        <f aca="false">апрель!G116</f>
        <v>0</v>
      </c>
      <c r="G115" s="423" t="n">
        <f aca="false">май!G116</f>
        <v>0</v>
      </c>
      <c r="H115" s="423" t="n">
        <f aca="false">июнь!G116</f>
        <v>0</v>
      </c>
      <c r="I115" s="423" t="n">
        <f aca="false">июль!G116</f>
        <v>0</v>
      </c>
      <c r="J115" s="423" t="n">
        <f aca="false">август!G116</f>
        <v>0</v>
      </c>
      <c r="K115" s="419" t="n">
        <f aca="false">сентябрь!G116</f>
        <v>0</v>
      </c>
      <c r="L115" s="419" t="n">
        <f aca="false">октябрь!G116</f>
        <v>0</v>
      </c>
      <c r="M115" s="420" t="n">
        <f aca="false">ноябрь!G119</f>
        <v>0</v>
      </c>
      <c r="N115" s="419" t="n">
        <f aca="false">декабрь!G116</f>
        <v>0</v>
      </c>
      <c r="O115" s="421" t="n">
        <f aca="false">C115+D115+E115+F115+G115+H115+I115+J115+K115+L115+M115+N115</f>
        <v>0</v>
      </c>
      <c r="P115" s="422" t="n">
        <f aca="false">O115/98*100</f>
        <v>0</v>
      </c>
      <c r="Q115" s="416" t="n">
        <f aca="false">Q114+1</f>
        <v>107</v>
      </c>
      <c r="R115" s="355"/>
      <c r="S115" s="217" t="n">
        <f aca="false">26-P115</f>
        <v>26</v>
      </c>
    </row>
    <row r="116" customFormat="false" ht="12.8" hidden="false" customHeight="false" outlineLevel="0" collapsed="false">
      <c r="A116" s="416" t="n">
        <f aca="false">A115+1</f>
        <v>109</v>
      </c>
      <c r="B116" s="355"/>
      <c r="C116" s="423" t="n">
        <f aca="false">январь!G117</f>
        <v>0</v>
      </c>
      <c r="D116" s="423" t="n">
        <f aca="false">февраль!G117</f>
        <v>0</v>
      </c>
      <c r="E116" s="423" t="n">
        <f aca="false">март!G117</f>
        <v>0</v>
      </c>
      <c r="F116" s="423" t="n">
        <f aca="false">апрель!G117</f>
        <v>0</v>
      </c>
      <c r="G116" s="423" t="n">
        <f aca="false">май!G117</f>
        <v>0</v>
      </c>
      <c r="H116" s="423" t="n">
        <f aca="false">июнь!G117</f>
        <v>0</v>
      </c>
      <c r="I116" s="423" t="n">
        <f aca="false">июль!G117</f>
        <v>0</v>
      </c>
      <c r="J116" s="423" t="n">
        <f aca="false">август!G117</f>
        <v>0</v>
      </c>
      <c r="K116" s="419" t="n">
        <f aca="false">сентябрь!G117</f>
        <v>0</v>
      </c>
      <c r="L116" s="419" t="n">
        <f aca="false">октябрь!G117</f>
        <v>0</v>
      </c>
      <c r="M116" s="420" t="n">
        <f aca="false">ноябрь!G120</f>
        <v>0</v>
      </c>
      <c r="N116" s="419" t="n">
        <f aca="false">декабрь!G117</f>
        <v>0</v>
      </c>
      <c r="O116" s="421" t="n">
        <f aca="false">C116+D116+E116+F116+G116+H116+I116+J116+K116+L116+M116+N116</f>
        <v>0</v>
      </c>
      <c r="P116" s="422" t="n">
        <f aca="false">O116/98*100</f>
        <v>0</v>
      </c>
      <c r="Q116" s="416" t="n">
        <f aca="false">Q115+1</f>
        <v>108</v>
      </c>
      <c r="R116" s="355"/>
      <c r="S116" s="217" t="n">
        <f aca="false">26-P116</f>
        <v>26</v>
      </c>
    </row>
    <row r="117" customFormat="false" ht="12.8" hidden="false" customHeight="false" outlineLevel="0" collapsed="false">
      <c r="A117" s="416" t="n">
        <f aca="false">A116+1</f>
        <v>110</v>
      </c>
      <c r="B117" s="355"/>
      <c r="C117" s="423" t="n">
        <f aca="false">январь!G118</f>
        <v>0</v>
      </c>
      <c r="D117" s="423" t="n">
        <f aca="false">февраль!G118</f>
        <v>0</v>
      </c>
      <c r="E117" s="423" t="n">
        <f aca="false">март!G118</f>
        <v>0</v>
      </c>
      <c r="F117" s="423" t="n">
        <f aca="false">апрель!G118</f>
        <v>0</v>
      </c>
      <c r="G117" s="423" t="n">
        <f aca="false">май!G118</f>
        <v>0</v>
      </c>
      <c r="H117" s="423" t="n">
        <f aca="false">июнь!G118</f>
        <v>0</v>
      </c>
      <c r="I117" s="423" t="n">
        <f aca="false">июль!G118</f>
        <v>0</v>
      </c>
      <c r="J117" s="423" t="n">
        <f aca="false">август!G118</f>
        <v>0</v>
      </c>
      <c r="K117" s="419" t="n">
        <f aca="false">сентябрь!G118</f>
        <v>0</v>
      </c>
      <c r="L117" s="419" t="n">
        <f aca="false">октябрь!G118</f>
        <v>0</v>
      </c>
      <c r="M117" s="420" t="n">
        <f aca="false">ноябрь!G121</f>
        <v>0</v>
      </c>
      <c r="N117" s="419" t="n">
        <f aca="false">декабрь!G118</f>
        <v>0</v>
      </c>
      <c r="O117" s="421" t="n">
        <f aca="false">C117+D117+E117+F117+G117+H117+I117+J117+K117+L117+M117+N117</f>
        <v>0</v>
      </c>
      <c r="P117" s="422" t="n">
        <f aca="false">O117/98*100</f>
        <v>0</v>
      </c>
      <c r="Q117" s="416" t="n">
        <f aca="false">Q116+1</f>
        <v>109</v>
      </c>
      <c r="R117" s="355"/>
      <c r="S117" s="217" t="n">
        <f aca="false">26-P117</f>
        <v>26</v>
      </c>
    </row>
    <row r="118" customFormat="false" ht="12.8" hidden="false" customHeight="false" outlineLevel="0" collapsed="false">
      <c r="A118" s="416" t="n">
        <f aca="false">A117+1</f>
        <v>111</v>
      </c>
      <c r="B118" s="355"/>
      <c r="C118" s="423" t="n">
        <f aca="false">январь!G119</f>
        <v>0</v>
      </c>
      <c r="D118" s="423" t="n">
        <f aca="false">февраль!G119</f>
        <v>0</v>
      </c>
      <c r="E118" s="423" t="n">
        <f aca="false">март!G119</f>
        <v>0</v>
      </c>
      <c r="F118" s="423" t="n">
        <f aca="false">апрель!G119</f>
        <v>0</v>
      </c>
      <c r="G118" s="423" t="n">
        <f aca="false">май!G119</f>
        <v>0</v>
      </c>
      <c r="H118" s="423" t="n">
        <f aca="false">июнь!G119</f>
        <v>0</v>
      </c>
      <c r="I118" s="423" t="n">
        <f aca="false">июль!G119</f>
        <v>0</v>
      </c>
      <c r="J118" s="423" t="n">
        <f aca="false">август!G119</f>
        <v>0</v>
      </c>
      <c r="K118" s="419" t="n">
        <f aca="false">сентябрь!G119</f>
        <v>0</v>
      </c>
      <c r="L118" s="419" t="n">
        <f aca="false">октябрь!G119</f>
        <v>0</v>
      </c>
      <c r="M118" s="420" t="n">
        <f aca="false">ноябрь!G122</f>
        <v>0</v>
      </c>
      <c r="N118" s="419" t="n">
        <f aca="false">декабрь!G119</f>
        <v>0</v>
      </c>
      <c r="O118" s="421" t="n">
        <f aca="false">C118+D118+E118+F118+G118+H118+I118+J118+K118+L118+M118+N118</f>
        <v>0</v>
      </c>
      <c r="P118" s="422" t="n">
        <f aca="false">O118/98*100</f>
        <v>0</v>
      </c>
      <c r="Q118" s="416" t="n">
        <f aca="false">Q117+1</f>
        <v>110</v>
      </c>
      <c r="R118" s="355"/>
      <c r="S118" s="217" t="n">
        <f aca="false">26-P118</f>
        <v>26</v>
      </c>
    </row>
    <row r="119" customFormat="false" ht="12" hidden="false" customHeight="true" outlineLevel="0" collapsed="false">
      <c r="A119" s="416" t="n">
        <f aca="false">A118+1</f>
        <v>112</v>
      </c>
      <c r="B119" s="355"/>
      <c r="C119" s="423" t="n">
        <f aca="false">январь!G120</f>
        <v>0</v>
      </c>
      <c r="D119" s="423" t="n">
        <f aca="false">февраль!G120</f>
        <v>0</v>
      </c>
      <c r="E119" s="423" t="n">
        <f aca="false">март!G120</f>
        <v>0</v>
      </c>
      <c r="F119" s="423" t="n">
        <f aca="false">апрель!G120</f>
        <v>0</v>
      </c>
      <c r="G119" s="423" t="n">
        <f aca="false">май!G120</f>
        <v>0</v>
      </c>
      <c r="H119" s="423" t="n">
        <f aca="false">июнь!G120</f>
        <v>0</v>
      </c>
      <c r="I119" s="423" t="n">
        <f aca="false">июль!G120</f>
        <v>0</v>
      </c>
      <c r="J119" s="423" t="n">
        <f aca="false">август!G120</f>
        <v>0</v>
      </c>
      <c r="K119" s="419" t="n">
        <f aca="false">сентябрь!G120</f>
        <v>0</v>
      </c>
      <c r="L119" s="419" t="n">
        <f aca="false">октябрь!G120</f>
        <v>0</v>
      </c>
      <c r="M119" s="420" t="n">
        <f aca="false">ноябрь!G123</f>
        <v>0</v>
      </c>
      <c r="N119" s="419" t="n">
        <f aca="false">декабрь!G120</f>
        <v>0</v>
      </c>
      <c r="O119" s="421" t="n">
        <f aca="false">C119+D119+E119+F119+G119+H119+I119+J119+K119+L119+M119+N119</f>
        <v>0</v>
      </c>
      <c r="P119" s="422" t="n">
        <f aca="false">O119/98*100</f>
        <v>0</v>
      </c>
      <c r="Q119" s="416" t="n">
        <f aca="false">Q118+1</f>
        <v>111</v>
      </c>
      <c r="R119" s="355"/>
      <c r="S119" s="217" t="n">
        <f aca="false">26-P119</f>
        <v>26</v>
      </c>
    </row>
    <row r="120" customFormat="false" ht="12.75" hidden="false" customHeight="true" outlineLevel="0" collapsed="false">
      <c r="A120" s="416" t="n">
        <f aca="false">A119+1</f>
        <v>113</v>
      </c>
      <c r="B120" s="355"/>
      <c r="C120" s="423" t="n">
        <f aca="false">январь!G121</f>
        <v>0</v>
      </c>
      <c r="D120" s="423" t="n">
        <f aca="false">февраль!G121</f>
        <v>0</v>
      </c>
      <c r="E120" s="423" t="n">
        <f aca="false">март!G121</f>
        <v>0</v>
      </c>
      <c r="F120" s="423" t="n">
        <f aca="false">апрель!G121</f>
        <v>0</v>
      </c>
      <c r="G120" s="423" t="n">
        <f aca="false">май!G121</f>
        <v>0</v>
      </c>
      <c r="H120" s="423" t="n">
        <f aca="false">июнь!G121</f>
        <v>0</v>
      </c>
      <c r="I120" s="423" t="n">
        <f aca="false">июль!G121</f>
        <v>0</v>
      </c>
      <c r="J120" s="423" t="n">
        <f aca="false">август!G121</f>
        <v>0</v>
      </c>
      <c r="K120" s="419" t="n">
        <f aca="false">сентябрь!G121</f>
        <v>0</v>
      </c>
      <c r="L120" s="419" t="n">
        <f aca="false">октябрь!G121</f>
        <v>0</v>
      </c>
      <c r="M120" s="420" t="n">
        <f aca="false">ноябрь!G124</f>
        <v>0</v>
      </c>
      <c r="N120" s="419" t="n">
        <f aca="false">декабрь!G121</f>
        <v>0</v>
      </c>
      <c r="O120" s="421" t="n">
        <f aca="false">C120+D120+E120+F120+G120+H120+I120+J120+K120+L120+M120+N120</f>
        <v>0</v>
      </c>
      <c r="P120" s="422" t="n">
        <f aca="false">O120/98*100</f>
        <v>0</v>
      </c>
      <c r="Q120" s="416" t="n">
        <f aca="false">Q119+1</f>
        <v>112</v>
      </c>
      <c r="R120" s="355"/>
      <c r="S120" s="217" t="n">
        <f aca="false">26-P120</f>
        <v>26</v>
      </c>
    </row>
    <row r="121" customFormat="false" ht="12.8" hidden="false" customHeight="false" outlineLevel="0" collapsed="false">
      <c r="A121" s="416" t="n">
        <f aca="false">A120+1</f>
        <v>114</v>
      </c>
      <c r="B121" s="355"/>
      <c r="C121" s="423" t="n">
        <f aca="false">январь!G122</f>
        <v>0</v>
      </c>
      <c r="D121" s="423" t="n">
        <f aca="false">февраль!G122</f>
        <v>0</v>
      </c>
      <c r="E121" s="423" t="n">
        <f aca="false">март!G122</f>
        <v>0</v>
      </c>
      <c r="F121" s="423" t="n">
        <f aca="false">апрель!G122</f>
        <v>0</v>
      </c>
      <c r="G121" s="423" t="n">
        <f aca="false">май!G122</f>
        <v>0</v>
      </c>
      <c r="H121" s="423" t="n">
        <f aca="false">июнь!G122</f>
        <v>0</v>
      </c>
      <c r="I121" s="423" t="n">
        <f aca="false">июль!G122</f>
        <v>0</v>
      </c>
      <c r="J121" s="423" t="n">
        <f aca="false">август!G122</f>
        <v>0</v>
      </c>
      <c r="K121" s="419" t="n">
        <f aca="false">сентябрь!G122</f>
        <v>0</v>
      </c>
      <c r="L121" s="419" t="n">
        <f aca="false">октябрь!G122</f>
        <v>0</v>
      </c>
      <c r="M121" s="420" t="n">
        <f aca="false">ноябрь!G125</f>
        <v>0</v>
      </c>
      <c r="N121" s="419" t="n">
        <f aca="false">декабрь!G122</f>
        <v>0</v>
      </c>
      <c r="O121" s="421" t="n">
        <f aca="false">C121+D121+E121+F121+G121+H121+I121+J121+K121+L121+M121+N121</f>
        <v>0</v>
      </c>
      <c r="P121" s="422" t="n">
        <f aca="false">O121/98*100</f>
        <v>0</v>
      </c>
      <c r="Q121" s="416" t="n">
        <f aca="false">Q120+1</f>
        <v>113</v>
      </c>
      <c r="R121" s="212"/>
      <c r="S121" s="217" t="n">
        <f aca="false">26-P121</f>
        <v>26</v>
      </c>
    </row>
    <row r="122" customFormat="false" ht="12.8" hidden="false" customHeight="false" outlineLevel="0" collapsed="false">
      <c r="A122" s="416" t="n">
        <f aca="false">A121+1</f>
        <v>115</v>
      </c>
      <c r="B122" s="355"/>
      <c r="C122" s="423" t="n">
        <f aca="false">январь!G123</f>
        <v>0</v>
      </c>
      <c r="D122" s="423" t="n">
        <f aca="false">февраль!G123</f>
        <v>0</v>
      </c>
      <c r="E122" s="423" t="n">
        <f aca="false">март!G123</f>
        <v>0</v>
      </c>
      <c r="F122" s="423" t="n">
        <f aca="false">апрель!G123</f>
        <v>0</v>
      </c>
      <c r="G122" s="423" t="n">
        <f aca="false">май!G123</f>
        <v>0</v>
      </c>
      <c r="H122" s="423" t="n">
        <f aca="false">июнь!G123</f>
        <v>0</v>
      </c>
      <c r="I122" s="423" t="n">
        <f aca="false">июль!G123</f>
        <v>0</v>
      </c>
      <c r="J122" s="423" t="n">
        <f aca="false">август!G123</f>
        <v>0</v>
      </c>
      <c r="K122" s="419" t="n">
        <f aca="false">сентябрь!G123</f>
        <v>0</v>
      </c>
      <c r="L122" s="419" t="n">
        <f aca="false">октябрь!G123</f>
        <v>0</v>
      </c>
      <c r="M122" s="420" t="n">
        <f aca="false">ноябрь!G126</f>
        <v>0</v>
      </c>
      <c r="N122" s="419" t="n">
        <f aca="false">декабрь!G123</f>
        <v>0</v>
      </c>
      <c r="O122" s="421" t="n">
        <f aca="false">C122+D122+E122+F122+G122+H122+I122+J122+K122+L122+M122+N122</f>
        <v>0</v>
      </c>
      <c r="P122" s="422" t="n">
        <f aca="false">O122/98*100</f>
        <v>0</v>
      </c>
      <c r="Q122" s="416" t="n">
        <f aca="false">Q121+1</f>
        <v>114</v>
      </c>
      <c r="R122" s="355"/>
      <c r="S122" s="217" t="n">
        <f aca="false">26-P122</f>
        <v>26</v>
      </c>
    </row>
    <row r="123" customFormat="false" ht="12.8" hidden="false" customHeight="false" outlineLevel="0" collapsed="false">
      <c r="A123" s="416" t="n">
        <f aca="false">A122+1</f>
        <v>116</v>
      </c>
      <c r="B123" s="355"/>
      <c r="C123" s="423" t="n">
        <f aca="false">январь!G124</f>
        <v>0</v>
      </c>
      <c r="D123" s="423" t="n">
        <f aca="false">февраль!G124</f>
        <v>0</v>
      </c>
      <c r="E123" s="423" t="n">
        <f aca="false">март!G124</f>
        <v>0</v>
      </c>
      <c r="F123" s="423" t="n">
        <f aca="false">апрель!G124</f>
        <v>0</v>
      </c>
      <c r="G123" s="423" t="n">
        <f aca="false">май!G124</f>
        <v>0</v>
      </c>
      <c r="H123" s="423" t="n">
        <f aca="false">июнь!G124</f>
        <v>0</v>
      </c>
      <c r="I123" s="423" t="n">
        <f aca="false">июль!G124</f>
        <v>0</v>
      </c>
      <c r="J123" s="423" t="n">
        <f aca="false">август!G124</f>
        <v>0</v>
      </c>
      <c r="K123" s="419" t="n">
        <f aca="false">сентябрь!G124</f>
        <v>0</v>
      </c>
      <c r="L123" s="419" t="n">
        <f aca="false">октябрь!G124</f>
        <v>0</v>
      </c>
      <c r="M123" s="420" t="n">
        <f aca="false">ноябрь!G127</f>
        <v>0</v>
      </c>
      <c r="N123" s="419" t="n">
        <f aca="false">декабрь!G124</f>
        <v>0</v>
      </c>
      <c r="O123" s="421" t="n">
        <f aca="false">C123+D123+E123+F123+G123+H123+I123+J123+K123+L123+M123+N123</f>
        <v>0</v>
      </c>
      <c r="P123" s="422" t="n">
        <f aca="false">O123/98*100</f>
        <v>0</v>
      </c>
      <c r="Q123" s="416" t="n">
        <f aca="false">Q122+1</f>
        <v>115</v>
      </c>
      <c r="R123" s="355"/>
      <c r="S123" s="217" t="n">
        <f aca="false">26-P123</f>
        <v>26</v>
      </c>
      <c r="T123" s="383" t="s">
        <v>14</v>
      </c>
    </row>
    <row r="124" customFormat="false" ht="12.8" hidden="false" customHeight="false" outlineLevel="0" collapsed="false">
      <c r="A124" s="416" t="n">
        <f aca="false">A123+1</f>
        <v>117</v>
      </c>
      <c r="B124" s="355"/>
      <c r="C124" s="423" t="n">
        <f aca="false">январь!G125</f>
        <v>0</v>
      </c>
      <c r="D124" s="423" t="n">
        <f aca="false">февраль!G125</f>
        <v>0</v>
      </c>
      <c r="E124" s="423" t="n">
        <f aca="false">март!G125</f>
        <v>0</v>
      </c>
      <c r="F124" s="423" t="n">
        <f aca="false">апрель!G125</f>
        <v>0</v>
      </c>
      <c r="G124" s="423" t="n">
        <f aca="false">май!G125</f>
        <v>0</v>
      </c>
      <c r="H124" s="423" t="n">
        <f aca="false">июнь!G125</f>
        <v>0</v>
      </c>
      <c r="I124" s="423" t="n">
        <f aca="false">июль!G125</f>
        <v>0</v>
      </c>
      <c r="J124" s="423" t="n">
        <f aca="false">август!G125</f>
        <v>0</v>
      </c>
      <c r="K124" s="419" t="n">
        <f aca="false">сентябрь!G125</f>
        <v>0</v>
      </c>
      <c r="L124" s="419" t="n">
        <f aca="false">октябрь!G125</f>
        <v>0</v>
      </c>
      <c r="M124" s="420" t="n">
        <f aca="false">ноябрь!G128</f>
        <v>0</v>
      </c>
      <c r="N124" s="419" t="n">
        <f aca="false">декабрь!G125</f>
        <v>0</v>
      </c>
      <c r="O124" s="421" t="n">
        <f aca="false">C124+D124+E124+F124+G124+H124+I124+J124+K124+L124+M124+N124</f>
        <v>0</v>
      </c>
      <c r="P124" s="422" t="n">
        <f aca="false">O124/98*100</f>
        <v>0</v>
      </c>
      <c r="Q124" s="416" t="n">
        <f aca="false">Q123+1</f>
        <v>116</v>
      </c>
      <c r="R124" s="355"/>
      <c r="S124" s="217" t="n">
        <f aca="false">26-P124</f>
        <v>26</v>
      </c>
      <c r="U124" s="426"/>
    </row>
    <row r="125" customFormat="false" ht="10.15" hidden="false" customHeight="true" outlineLevel="0" collapsed="false">
      <c r="A125" s="416" t="n">
        <f aca="false">A124+1</f>
        <v>118</v>
      </c>
      <c r="B125" s="355"/>
      <c r="C125" s="423" t="n">
        <f aca="false">январь!G126</f>
        <v>0</v>
      </c>
      <c r="D125" s="423" t="n">
        <f aca="false">февраль!G126</f>
        <v>0</v>
      </c>
      <c r="E125" s="423" t="n">
        <f aca="false">март!G126</f>
        <v>0</v>
      </c>
      <c r="F125" s="423" t="n">
        <f aca="false">апрель!G126</f>
        <v>0</v>
      </c>
      <c r="G125" s="423" t="n">
        <f aca="false">май!G126</f>
        <v>0</v>
      </c>
      <c r="H125" s="423" t="n">
        <f aca="false">июнь!G126</f>
        <v>0</v>
      </c>
      <c r="I125" s="423" t="n">
        <f aca="false">июль!G126</f>
        <v>0</v>
      </c>
      <c r="J125" s="423" t="n">
        <f aca="false">август!G126</f>
        <v>0</v>
      </c>
      <c r="K125" s="419" t="n">
        <f aca="false">сентябрь!G126</f>
        <v>0</v>
      </c>
      <c r="L125" s="419" t="n">
        <f aca="false">октябрь!G126</f>
        <v>0</v>
      </c>
      <c r="M125" s="420" t="n">
        <f aca="false">ноябрь!G129</f>
        <v>0</v>
      </c>
      <c r="N125" s="419" t="n">
        <f aca="false">декабрь!G126</f>
        <v>0</v>
      </c>
      <c r="O125" s="421" t="n">
        <f aca="false">C125+D125+E125+F125+G125+H125+I125+J125+K125+L125+M125+N125</f>
        <v>0</v>
      </c>
      <c r="P125" s="422" t="n">
        <f aca="false">O125/98*100</f>
        <v>0</v>
      </c>
      <c r="Q125" s="416" t="n">
        <f aca="false">Q124+1</f>
        <v>117</v>
      </c>
      <c r="R125" s="355"/>
      <c r="S125" s="217" t="n">
        <f aca="false">26-P125</f>
        <v>26</v>
      </c>
      <c r="U125" s="412"/>
    </row>
    <row r="126" customFormat="false" ht="12.8" hidden="false" customHeight="false" outlineLevel="0" collapsed="false">
      <c r="A126" s="416" t="n">
        <f aca="false">A125+1</f>
        <v>119</v>
      </c>
      <c r="B126" s="355"/>
      <c r="C126" s="423" t="n">
        <f aca="false">январь!G127</f>
        <v>0</v>
      </c>
      <c r="D126" s="423" t="n">
        <f aca="false">февраль!G127</f>
        <v>0</v>
      </c>
      <c r="E126" s="423" t="n">
        <f aca="false">март!G127</f>
        <v>0</v>
      </c>
      <c r="F126" s="423" t="n">
        <f aca="false">апрель!G127</f>
        <v>0</v>
      </c>
      <c r="G126" s="423" t="n">
        <f aca="false">май!G127</f>
        <v>0</v>
      </c>
      <c r="H126" s="423" t="n">
        <f aca="false">июнь!G127</f>
        <v>0</v>
      </c>
      <c r="I126" s="423" t="n">
        <f aca="false">июль!G127</f>
        <v>0</v>
      </c>
      <c r="J126" s="423" t="n">
        <f aca="false">август!G127</f>
        <v>0</v>
      </c>
      <c r="K126" s="419" t="n">
        <f aca="false">сентябрь!G127</f>
        <v>0</v>
      </c>
      <c r="L126" s="419" t="n">
        <f aca="false">октябрь!G127</f>
        <v>0</v>
      </c>
      <c r="M126" s="420" t="n">
        <f aca="false">ноябрь!G130</f>
        <v>0</v>
      </c>
      <c r="N126" s="419" t="n">
        <f aca="false">декабрь!G127</f>
        <v>0</v>
      </c>
      <c r="O126" s="421" t="n">
        <f aca="false">C126+D126+E126+F126+G126+H126+I126+J126+K126+L126+M126+N126</f>
        <v>0</v>
      </c>
      <c r="P126" s="422" t="n">
        <f aca="false">O126/98*100</f>
        <v>0</v>
      </c>
      <c r="Q126" s="416" t="n">
        <f aca="false">Q125+1</f>
        <v>118</v>
      </c>
      <c r="R126" s="355"/>
      <c r="S126" s="217" t="n">
        <f aca="false">26-P126</f>
        <v>26</v>
      </c>
    </row>
    <row r="127" customFormat="false" ht="12.8" hidden="false" customHeight="false" outlineLevel="0" collapsed="false">
      <c r="A127" s="416" t="n">
        <f aca="false">A126+1</f>
        <v>120</v>
      </c>
      <c r="B127" s="355"/>
      <c r="C127" s="423" t="n">
        <f aca="false">январь!G128</f>
        <v>0</v>
      </c>
      <c r="D127" s="423" t="n">
        <f aca="false">февраль!G128</f>
        <v>0</v>
      </c>
      <c r="E127" s="423" t="n">
        <f aca="false">март!G128</f>
        <v>0</v>
      </c>
      <c r="F127" s="423" t="n">
        <f aca="false">апрель!G128</f>
        <v>0</v>
      </c>
      <c r="G127" s="423" t="n">
        <f aca="false">май!G128</f>
        <v>0</v>
      </c>
      <c r="H127" s="423" t="n">
        <f aca="false">июнь!G128</f>
        <v>0</v>
      </c>
      <c r="I127" s="423" t="n">
        <f aca="false">июль!G128</f>
        <v>0</v>
      </c>
      <c r="J127" s="423" t="n">
        <f aca="false">август!G128</f>
        <v>0</v>
      </c>
      <c r="K127" s="419" t="n">
        <f aca="false">сентябрь!G128</f>
        <v>0</v>
      </c>
      <c r="L127" s="419" t="n">
        <f aca="false">октябрь!G128</f>
        <v>0</v>
      </c>
      <c r="M127" s="420" t="n">
        <f aca="false">ноябрь!G131</f>
        <v>0</v>
      </c>
      <c r="N127" s="419" t="n">
        <f aca="false">декабрь!G128</f>
        <v>0</v>
      </c>
      <c r="O127" s="421" t="n">
        <f aca="false">C127+D127+E127+F127+G127+H127+I127+J127+K127+L127+M127+N127</f>
        <v>0</v>
      </c>
      <c r="P127" s="422" t="n">
        <f aca="false">O127/98*100</f>
        <v>0</v>
      </c>
      <c r="Q127" s="416" t="n">
        <f aca="false">Q126+1</f>
        <v>119</v>
      </c>
      <c r="R127" s="355"/>
      <c r="S127" s="217" t="n">
        <f aca="false">26-P127</f>
        <v>26</v>
      </c>
    </row>
    <row r="128" customFormat="false" ht="12.8" hidden="false" customHeight="false" outlineLevel="0" collapsed="false">
      <c r="A128" s="427" t="s">
        <v>13</v>
      </c>
      <c r="B128" s="427"/>
      <c r="C128" s="421" t="n">
        <f aca="false">SUM(C8:C127)</f>
        <v>0</v>
      </c>
      <c r="D128" s="421" t="n">
        <f aca="false">SUM(D8:D127)</f>
        <v>0</v>
      </c>
      <c r="E128" s="421" t="n">
        <f aca="false">SUM(E8:E127)</f>
        <v>0</v>
      </c>
      <c r="F128" s="421" t="n">
        <f aca="false">SUM(F8:F127)</f>
        <v>0</v>
      </c>
      <c r="G128" s="421" t="n">
        <f aca="false">SUM(G8:G127)</f>
        <v>0</v>
      </c>
      <c r="H128" s="421" t="n">
        <f aca="false">SUM(H8:H127)</f>
        <v>0</v>
      </c>
      <c r="I128" s="421" t="n">
        <f aca="false">SUM(I8:I127)</f>
        <v>0</v>
      </c>
      <c r="J128" s="421" t="n">
        <f aca="false">SUM(J8:J127)</f>
        <v>0</v>
      </c>
      <c r="K128" s="421" t="n">
        <f aca="false">SUM(K8:K127)</f>
        <v>0</v>
      </c>
      <c r="L128" s="421" t="n">
        <f aca="false">SUM(L8:L127)</f>
        <v>0</v>
      </c>
      <c r="M128" s="421" t="n">
        <f aca="false">SUM(M8:M127)</f>
        <v>0</v>
      </c>
      <c r="N128" s="421" t="n">
        <f aca="false">SUM(N8:N127)</f>
        <v>0</v>
      </c>
      <c r="O128" s="421" t="n">
        <f aca="false">SUM(O8:O127)</f>
        <v>0</v>
      </c>
      <c r="P128" s="422" t="n">
        <f aca="false">SUM(P8:P127)</f>
        <v>0</v>
      </c>
      <c r="Q128" s="428"/>
      <c r="R128" s="428"/>
    </row>
    <row r="129" customFormat="false" ht="12.8" hidden="false" customHeight="false" outlineLevel="0" collapsed="false">
      <c r="O129" s="412"/>
      <c r="P129" s="429" t="n">
        <f aca="false">P128-4</f>
        <v>-4</v>
      </c>
    </row>
    <row r="130" customFormat="false" ht="12.8" hidden="false" customHeight="false" outlineLevel="0" collapsed="false">
      <c r="P130" s="430"/>
    </row>
  </sheetData>
  <autoFilter ref="S2:S130"/>
  <mergeCells count="24">
    <mergeCell ref="A2:S2"/>
    <mergeCell ref="A3:S3"/>
    <mergeCell ref="T3:AH3"/>
    <mergeCell ref="A4:A6"/>
    <mergeCell ref="B4:B6"/>
    <mergeCell ref="C4:N4"/>
    <mergeCell ref="O4:O6"/>
    <mergeCell ref="P4:P6"/>
    <mergeCell ref="Q4:Q6"/>
    <mergeCell ref="R4:R6"/>
    <mergeCell ref="S4:S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Q128:R128"/>
  </mergeCells>
  <printOptions headings="false" gridLines="false" gridLinesSet="true" horizontalCentered="false" verticalCentered="false"/>
  <pageMargins left="0.39375" right="0.118055555555556" top="0.354166666666667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false"/>
  </sheetPr>
  <dimension ref="A2:AI145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2" activeCellId="0" sqref="A2"/>
    </sheetView>
  </sheetViews>
  <sheetFormatPr defaultColWidth="9.1484375" defaultRowHeight="11.25" zeroHeight="false" outlineLevelRow="0" outlineLevelCol="0"/>
  <cols>
    <col collapsed="false" customWidth="true" hidden="false" outlineLevel="0" max="1" min="1" style="383" width="3.3"/>
    <col collapsed="false" customWidth="true" hidden="false" outlineLevel="0" max="2" min="2" style="383" width="13.02"/>
    <col collapsed="false" customWidth="true" hidden="false" outlineLevel="0" max="4" min="3" style="383" width="6.87"/>
    <col collapsed="false" customWidth="true" hidden="false" outlineLevel="0" max="5" min="5" style="383" width="7.15"/>
    <col collapsed="false" customWidth="true" hidden="false" outlineLevel="0" max="6" min="6" style="383" width="6.87"/>
    <col collapsed="false" customWidth="true" hidden="false" outlineLevel="0" max="8" min="7" style="383" width="7"/>
    <col collapsed="false" customWidth="true" hidden="false" outlineLevel="0" max="9" min="9" style="383" width="6.71"/>
    <col collapsed="false" customWidth="true" hidden="false" outlineLevel="0" max="10" min="10" style="383" width="7"/>
    <col collapsed="false" customWidth="true" hidden="false" outlineLevel="0" max="11" min="11" style="383" width="6.71"/>
    <col collapsed="false" customWidth="true" hidden="false" outlineLevel="0" max="12" min="12" style="383" width="7"/>
    <col collapsed="false" customWidth="true" hidden="false" outlineLevel="0" max="13" min="13" style="384" width="6.57"/>
    <col collapsed="false" customWidth="true" hidden="false" outlineLevel="0" max="14" min="14" style="383" width="6.57"/>
    <col collapsed="false" customWidth="true" hidden="false" outlineLevel="0" max="15" min="15" style="383" width="6.87"/>
    <col collapsed="false" customWidth="true" hidden="false" outlineLevel="0" max="17" min="16" style="383" width="7.15"/>
    <col collapsed="false" customWidth="true" hidden="false" outlineLevel="0" max="18" min="18" style="383" width="3.86"/>
    <col collapsed="false" customWidth="true" hidden="false" outlineLevel="0" max="19" min="19" style="383" width="12.71"/>
    <col collapsed="false" customWidth="true" hidden="false" outlineLevel="0" max="20" min="20" style="383" width="9.59"/>
    <col collapsed="false" customWidth="true" hidden="false" outlineLevel="0" max="21" min="21" style="383" width="7.41"/>
    <col collapsed="false" customWidth="true" hidden="false" outlineLevel="0" max="22" min="22" style="383" width="8.86"/>
    <col collapsed="false" customWidth="false" hidden="false" outlineLevel="0" max="1024" min="23" style="383" width="9.13"/>
  </cols>
  <sheetData>
    <row r="2" s="387" customFormat="true" ht="10.5" hidden="false" customHeight="false" outlineLevel="0" collapsed="false">
      <c r="A2" s="386" t="s">
        <v>119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</row>
    <row r="3" s="387" customFormat="true" ht="15" hidden="false" customHeight="true" outlineLevel="0" collapsed="false">
      <c r="A3" s="386" t="s">
        <v>118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 t="s">
        <v>14</v>
      </c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</row>
    <row r="4" customFormat="false" ht="15" hidden="false" customHeight="true" outlineLevel="0" collapsed="false">
      <c r="A4" s="290" t="s">
        <v>4</v>
      </c>
      <c r="B4" s="290" t="s">
        <v>5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413" t="s">
        <v>85</v>
      </c>
      <c r="P4" s="413" t="s">
        <v>120</v>
      </c>
      <c r="Q4" s="413" t="s">
        <v>121</v>
      </c>
      <c r="R4" s="290" t="s">
        <v>4</v>
      </c>
      <c r="S4" s="290" t="s">
        <v>5</v>
      </c>
      <c r="T4" s="414" t="s">
        <v>111</v>
      </c>
    </row>
    <row r="5" customFormat="false" ht="15" hidden="false" customHeight="true" outlineLevel="0" collapsed="false">
      <c r="A5" s="290"/>
      <c r="B5" s="290"/>
      <c r="C5" s="290" t="s">
        <v>59</v>
      </c>
      <c r="D5" s="290" t="s">
        <v>60</v>
      </c>
      <c r="E5" s="290" t="s">
        <v>61</v>
      </c>
      <c r="F5" s="290" t="s">
        <v>62</v>
      </c>
      <c r="G5" s="290" t="s">
        <v>63</v>
      </c>
      <c r="H5" s="290" t="s">
        <v>64</v>
      </c>
      <c r="I5" s="290" t="s">
        <v>65</v>
      </c>
      <c r="J5" s="290" t="s">
        <v>66</v>
      </c>
      <c r="K5" s="290" t="s">
        <v>67</v>
      </c>
      <c r="L5" s="290" t="s">
        <v>68</v>
      </c>
      <c r="M5" s="303" t="s">
        <v>69</v>
      </c>
      <c r="N5" s="290" t="s">
        <v>70</v>
      </c>
      <c r="O5" s="413"/>
      <c r="P5" s="413"/>
      <c r="Q5" s="413"/>
      <c r="R5" s="290"/>
      <c r="S5" s="290"/>
      <c r="T5" s="414"/>
    </row>
    <row r="6" customFormat="false" ht="7.5" hidden="false" customHeight="true" outlineLevel="0" collapsed="false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303"/>
      <c r="N6" s="290"/>
      <c r="O6" s="413"/>
      <c r="P6" s="413"/>
      <c r="Q6" s="413"/>
      <c r="R6" s="290"/>
      <c r="S6" s="290"/>
      <c r="T6" s="414"/>
    </row>
    <row r="7" customFormat="false" ht="11.25" hidden="false" customHeight="false" outlineLevel="0" collapsed="false">
      <c r="A7" s="290" t="n">
        <v>1</v>
      </c>
      <c r="B7" s="290" t="n">
        <v>2</v>
      </c>
      <c r="C7" s="290" t="n">
        <v>3</v>
      </c>
      <c r="D7" s="290" t="n">
        <v>4</v>
      </c>
      <c r="E7" s="290" t="n">
        <v>5</v>
      </c>
      <c r="F7" s="290" t="n">
        <v>6</v>
      </c>
      <c r="G7" s="290" t="n">
        <v>7</v>
      </c>
      <c r="H7" s="290" t="n">
        <v>8</v>
      </c>
      <c r="I7" s="290" t="n">
        <v>9</v>
      </c>
      <c r="J7" s="290" t="n">
        <v>10</v>
      </c>
      <c r="K7" s="290" t="n">
        <v>11</v>
      </c>
      <c r="L7" s="290" t="n">
        <v>12</v>
      </c>
      <c r="M7" s="303" t="n">
        <v>13</v>
      </c>
      <c r="N7" s="290" t="n">
        <v>14</v>
      </c>
      <c r="O7" s="288" t="n">
        <v>15</v>
      </c>
      <c r="P7" s="413" t="n">
        <v>16</v>
      </c>
      <c r="Q7" s="413" t="n">
        <v>17</v>
      </c>
      <c r="R7" s="290" t="n">
        <v>18</v>
      </c>
      <c r="S7" s="290" t="n">
        <v>19</v>
      </c>
      <c r="T7" s="415" t="n">
        <v>20</v>
      </c>
    </row>
    <row r="8" customFormat="false" ht="11.25" hidden="false" customHeight="true" outlineLevel="0" collapsed="false">
      <c r="A8" s="416" t="n">
        <v>1</v>
      </c>
      <c r="B8" s="417"/>
      <c r="C8" s="418"/>
      <c r="D8" s="418"/>
      <c r="E8" s="418"/>
      <c r="F8" s="418"/>
      <c r="G8" s="418"/>
      <c r="H8" s="418"/>
      <c r="I8" s="418"/>
      <c r="J8" s="418"/>
      <c r="K8" s="419"/>
      <c r="L8" s="419" t="n">
        <f aca="false">октябрь!H9*100/98</f>
        <v>0</v>
      </c>
      <c r="M8" s="420" t="n">
        <f aca="false">ноябрь!H12*100/98</f>
        <v>0</v>
      </c>
      <c r="N8" s="419" t="n">
        <f aca="false">декабрь!H9*100/98</f>
        <v>0</v>
      </c>
      <c r="O8" s="421" t="n">
        <f aca="false">C8+D8+E8+F8+G8+H8+I8+J8+K8+L8+M8+N8</f>
        <v>0</v>
      </c>
      <c r="P8" s="431" t="n">
        <v>0</v>
      </c>
      <c r="Q8" s="432"/>
      <c r="R8" s="416"/>
      <c r="S8" s="417"/>
      <c r="T8" s="217" t="n">
        <f aca="false">Q8-O8</f>
        <v>0</v>
      </c>
    </row>
    <row r="9" customFormat="false" ht="12.8" hidden="false" customHeight="false" outlineLevel="0" collapsed="false">
      <c r="A9" s="416" t="n">
        <f aca="false">A8+1</f>
        <v>2</v>
      </c>
      <c r="B9" s="355"/>
      <c r="C9" s="423"/>
      <c r="D9" s="423"/>
      <c r="E9" s="423"/>
      <c r="F9" s="423"/>
      <c r="G9" s="423"/>
      <c r="H9" s="423"/>
      <c r="I9" s="423"/>
      <c r="J9" s="423"/>
      <c r="K9" s="419"/>
      <c r="L9" s="419" t="n">
        <f aca="false">октябрь!H10*100/98</f>
        <v>0</v>
      </c>
      <c r="M9" s="420" t="n">
        <f aca="false">ноябрь!H13*100/98</f>
        <v>0</v>
      </c>
      <c r="N9" s="419" t="n">
        <f aca="false">декабрь!H10*100/98</f>
        <v>0</v>
      </c>
      <c r="O9" s="421" t="n">
        <f aca="false">C9+D9+E9+F9+G9+H9+I9+J9+K9+L9+M9+N9</f>
        <v>0</v>
      </c>
      <c r="P9" s="431" t="n">
        <v>0</v>
      </c>
      <c r="Q9" s="432"/>
      <c r="R9" s="416" t="n">
        <f aca="false">R8+1</f>
        <v>1</v>
      </c>
      <c r="S9" s="355"/>
      <c r="T9" s="217" t="n">
        <f aca="false">Q9-O9</f>
        <v>0</v>
      </c>
    </row>
    <row r="10" customFormat="false" ht="12.8" hidden="false" customHeight="false" outlineLevel="0" collapsed="false">
      <c r="A10" s="416" t="n">
        <f aca="false">A9+1</f>
        <v>3</v>
      </c>
      <c r="B10" s="355"/>
      <c r="C10" s="423"/>
      <c r="D10" s="423"/>
      <c r="E10" s="423"/>
      <c r="F10" s="423"/>
      <c r="G10" s="423"/>
      <c r="H10" s="423"/>
      <c r="I10" s="423"/>
      <c r="J10" s="423"/>
      <c r="K10" s="419"/>
      <c r="L10" s="419" t="n">
        <f aca="false">октябрь!H11*100/98</f>
        <v>0</v>
      </c>
      <c r="M10" s="420" t="n">
        <f aca="false">ноябрь!H14*100/98</f>
        <v>0</v>
      </c>
      <c r="N10" s="419" t="n">
        <f aca="false">декабрь!H11*100/98</f>
        <v>0</v>
      </c>
      <c r="O10" s="421" t="n">
        <f aca="false">C10+D10+E10+F10+G10+H10+I10+J10+K10+L10+M10+N10</f>
        <v>0</v>
      </c>
      <c r="P10" s="431" t="n">
        <v>0</v>
      </c>
      <c r="Q10" s="432"/>
      <c r="R10" s="416" t="n">
        <f aca="false">R9+1</f>
        <v>2</v>
      </c>
      <c r="S10" s="355"/>
      <c r="T10" s="217" t="n">
        <f aca="false">Q10-O10</f>
        <v>0</v>
      </c>
    </row>
    <row r="11" customFormat="false" ht="10.15" hidden="false" customHeight="true" outlineLevel="0" collapsed="false">
      <c r="A11" s="416" t="n">
        <f aca="false">A10+1</f>
        <v>4</v>
      </c>
      <c r="B11" s="355"/>
      <c r="C11" s="423"/>
      <c r="D11" s="423"/>
      <c r="E11" s="423"/>
      <c r="F11" s="423"/>
      <c r="G11" s="423"/>
      <c r="H11" s="423"/>
      <c r="I11" s="423"/>
      <c r="J11" s="423"/>
      <c r="K11" s="419"/>
      <c r="L11" s="419" t="n">
        <f aca="false">октябрь!H12*100/98</f>
        <v>0</v>
      </c>
      <c r="M11" s="420" t="n">
        <f aca="false">ноябрь!H15*100/98</f>
        <v>0</v>
      </c>
      <c r="N11" s="419" t="n">
        <f aca="false">декабрь!H12*100/98</f>
        <v>0</v>
      </c>
      <c r="O11" s="421" t="n">
        <f aca="false">C11+D11+E11+F11+G11+H11+I11+J11+K11+L11+M11+N11</f>
        <v>0</v>
      </c>
      <c r="P11" s="431" t="n">
        <v>0</v>
      </c>
      <c r="Q11" s="432"/>
      <c r="R11" s="416" t="n">
        <f aca="false">R10+1</f>
        <v>3</v>
      </c>
      <c r="S11" s="355"/>
      <c r="T11" s="217" t="n">
        <f aca="false">Q11-O11</f>
        <v>0</v>
      </c>
    </row>
    <row r="12" customFormat="false" ht="12.8" hidden="false" customHeight="false" outlineLevel="0" collapsed="false">
      <c r="A12" s="416" t="n">
        <f aca="false">A11+1</f>
        <v>5</v>
      </c>
      <c r="B12" s="355"/>
      <c r="C12" s="423"/>
      <c r="D12" s="423"/>
      <c r="E12" s="423"/>
      <c r="F12" s="423"/>
      <c r="G12" s="423"/>
      <c r="H12" s="423"/>
      <c r="I12" s="423"/>
      <c r="J12" s="423"/>
      <c r="K12" s="419"/>
      <c r="L12" s="419" t="n">
        <f aca="false">октябрь!H13*100/98</f>
        <v>0</v>
      </c>
      <c r="M12" s="420" t="n">
        <f aca="false">ноябрь!H16*100/98</f>
        <v>0</v>
      </c>
      <c r="N12" s="419" t="n">
        <f aca="false">декабрь!H13*100/98</f>
        <v>0</v>
      </c>
      <c r="O12" s="421" t="n">
        <f aca="false">C12+D12+E12+F12+G12+H12+I12+J12+K12+L12+M12+N12</f>
        <v>0</v>
      </c>
      <c r="P12" s="431" t="n">
        <v>0.84</v>
      </c>
      <c r="Q12" s="432"/>
      <c r="R12" s="416" t="n">
        <f aca="false">R11+1</f>
        <v>4</v>
      </c>
      <c r="S12" s="355"/>
      <c r="T12" s="217" t="n">
        <f aca="false">Q12-O12</f>
        <v>0</v>
      </c>
    </row>
    <row r="13" customFormat="false" ht="12.8" hidden="false" customHeight="false" outlineLevel="0" collapsed="false">
      <c r="A13" s="416" t="n">
        <f aca="false">A12+1</f>
        <v>6</v>
      </c>
      <c r="B13" s="355"/>
      <c r="C13" s="423"/>
      <c r="D13" s="423"/>
      <c r="E13" s="423"/>
      <c r="F13" s="423"/>
      <c r="G13" s="423"/>
      <c r="H13" s="423"/>
      <c r="I13" s="423"/>
      <c r="J13" s="423"/>
      <c r="K13" s="419"/>
      <c r="L13" s="419" t="n">
        <f aca="false">октябрь!H14*100/98</f>
        <v>0</v>
      </c>
      <c r="M13" s="420" t="n">
        <f aca="false">ноябрь!H17*100/98</f>
        <v>0</v>
      </c>
      <c r="N13" s="419" t="n">
        <f aca="false">декабрь!H14*100/98</f>
        <v>0</v>
      </c>
      <c r="O13" s="421" t="n">
        <f aca="false">C13+D13+E13+F13+G13+H13+I13+J13+K13+L13+M13+N13</f>
        <v>0</v>
      </c>
      <c r="P13" s="431" t="n">
        <v>0.641714285714286</v>
      </c>
      <c r="Q13" s="432"/>
      <c r="R13" s="416" t="n">
        <f aca="false">R12+1</f>
        <v>5</v>
      </c>
      <c r="S13" s="355"/>
      <c r="T13" s="217" t="n">
        <f aca="false">Q13-O13</f>
        <v>0</v>
      </c>
    </row>
    <row r="14" customFormat="false" ht="12.8" hidden="false" customHeight="false" outlineLevel="0" collapsed="false">
      <c r="A14" s="416" t="n">
        <f aca="false">A13+1</f>
        <v>7</v>
      </c>
      <c r="B14" s="355"/>
      <c r="C14" s="423"/>
      <c r="D14" s="423"/>
      <c r="E14" s="423"/>
      <c r="F14" s="423"/>
      <c r="G14" s="423"/>
      <c r="H14" s="423"/>
      <c r="I14" s="423"/>
      <c r="J14" s="423"/>
      <c r="K14" s="419"/>
      <c r="L14" s="419" t="n">
        <f aca="false">октябрь!H15*100/98</f>
        <v>0</v>
      </c>
      <c r="M14" s="420" t="n">
        <f aca="false">ноябрь!H18*100/98</f>
        <v>0</v>
      </c>
      <c r="N14" s="419" t="n">
        <f aca="false">декабрь!H15*100/98</f>
        <v>0</v>
      </c>
      <c r="O14" s="421" t="n">
        <f aca="false">C14+D14+E14+F14+G14+H14+I14+J14+K14+L14+M14+N14</f>
        <v>0</v>
      </c>
      <c r="P14" s="431" t="n">
        <v>0</v>
      </c>
      <c r="Q14" s="432"/>
      <c r="R14" s="416" t="n">
        <f aca="false">R13+1</f>
        <v>6</v>
      </c>
      <c r="S14" s="355"/>
      <c r="T14" s="217" t="n">
        <f aca="false">Q14-O14</f>
        <v>0</v>
      </c>
    </row>
    <row r="15" customFormat="false" ht="12.8" hidden="false" customHeight="false" outlineLevel="0" collapsed="false">
      <c r="A15" s="416" t="n">
        <f aca="false">A14+1</f>
        <v>8</v>
      </c>
      <c r="B15" s="355"/>
      <c r="C15" s="423"/>
      <c r="D15" s="423"/>
      <c r="E15" s="423"/>
      <c r="F15" s="423"/>
      <c r="G15" s="423"/>
      <c r="H15" s="423"/>
      <c r="I15" s="423"/>
      <c r="J15" s="423"/>
      <c r="K15" s="419"/>
      <c r="L15" s="419" t="n">
        <f aca="false">октябрь!H16*100/98</f>
        <v>0</v>
      </c>
      <c r="M15" s="420" t="n">
        <f aca="false">ноябрь!H19*100/98</f>
        <v>0</v>
      </c>
      <c r="N15" s="419" t="n">
        <f aca="false">декабрь!H16*100/98</f>
        <v>0</v>
      </c>
      <c r="O15" s="421" t="n">
        <f aca="false">C15+D15+E15+F15+G15+H15+I15+J15+K15+L15+M15+N15</f>
        <v>0</v>
      </c>
      <c r="P15" s="431" t="n">
        <v>1.41714285714286</v>
      </c>
      <c r="Q15" s="432"/>
      <c r="R15" s="416" t="n">
        <f aca="false">R14+1</f>
        <v>7</v>
      </c>
      <c r="S15" s="355"/>
      <c r="T15" s="217" t="n">
        <f aca="false">Q15-O15</f>
        <v>0</v>
      </c>
    </row>
    <row r="16" customFormat="false" ht="12.8" hidden="false" customHeight="false" outlineLevel="0" collapsed="false">
      <c r="A16" s="416" t="n">
        <f aca="false">A15+1</f>
        <v>9</v>
      </c>
      <c r="B16" s="355"/>
      <c r="C16" s="423"/>
      <c r="D16" s="423"/>
      <c r="E16" s="423"/>
      <c r="F16" s="423"/>
      <c r="G16" s="423"/>
      <c r="H16" s="423"/>
      <c r="I16" s="423"/>
      <c r="J16" s="423"/>
      <c r="K16" s="419"/>
      <c r="L16" s="419" t="n">
        <f aca="false">октябрь!H17*100/98</f>
        <v>0</v>
      </c>
      <c r="M16" s="420" t="n">
        <f aca="false">ноябрь!H20*100/98</f>
        <v>0</v>
      </c>
      <c r="N16" s="419" t="n">
        <f aca="false">декабрь!H17*100/98</f>
        <v>0</v>
      </c>
      <c r="O16" s="421" t="n">
        <f aca="false">C16+D16+E16+F16+G16+H16+I16+J16+K16+L16+M16+N16</f>
        <v>0</v>
      </c>
      <c r="P16" s="431" t="n">
        <v>0</v>
      </c>
      <c r="Q16" s="432"/>
      <c r="R16" s="416" t="n">
        <f aca="false">R15+1</f>
        <v>8</v>
      </c>
      <c r="S16" s="355"/>
      <c r="T16" s="217" t="n">
        <f aca="false">Q16-O16</f>
        <v>0</v>
      </c>
    </row>
    <row r="17" customFormat="false" ht="12.8" hidden="false" customHeight="false" outlineLevel="0" collapsed="false">
      <c r="A17" s="416" t="n">
        <f aca="false">A16+1</f>
        <v>10</v>
      </c>
      <c r="B17" s="355"/>
      <c r="C17" s="423"/>
      <c r="D17" s="423"/>
      <c r="E17" s="423"/>
      <c r="F17" s="423"/>
      <c r="G17" s="423"/>
      <c r="H17" s="423"/>
      <c r="I17" s="423"/>
      <c r="J17" s="423"/>
      <c r="K17" s="419"/>
      <c r="L17" s="419" t="n">
        <f aca="false">октябрь!H18*100/98</f>
        <v>0</v>
      </c>
      <c r="M17" s="420" t="n">
        <f aca="false">ноябрь!H21*100/98</f>
        <v>0</v>
      </c>
      <c r="N17" s="419" t="n">
        <f aca="false">декабрь!H18*100/98</f>
        <v>0</v>
      </c>
      <c r="O17" s="421" t="n">
        <f aca="false">C17+D17+E17+F17+G17+H17+I17+J17+K17+L17+M17+N17</f>
        <v>0</v>
      </c>
      <c r="P17" s="431" t="n">
        <v>0</v>
      </c>
      <c r="Q17" s="432"/>
      <c r="R17" s="416" t="n">
        <f aca="false">R16+1</f>
        <v>9</v>
      </c>
      <c r="S17" s="355"/>
      <c r="T17" s="217" t="n">
        <f aca="false">Q17-O17</f>
        <v>0</v>
      </c>
    </row>
    <row r="18" customFormat="false" ht="13.5" hidden="false" customHeight="true" outlineLevel="0" collapsed="false">
      <c r="A18" s="416" t="n">
        <f aca="false">A17+1</f>
        <v>11</v>
      </c>
      <c r="B18" s="355"/>
      <c r="C18" s="423"/>
      <c r="D18" s="423"/>
      <c r="E18" s="423"/>
      <c r="F18" s="423"/>
      <c r="G18" s="423"/>
      <c r="H18" s="423"/>
      <c r="I18" s="423"/>
      <c r="J18" s="423"/>
      <c r="K18" s="419"/>
      <c r="L18" s="419" t="n">
        <f aca="false">октябрь!H19*100/98</f>
        <v>0</v>
      </c>
      <c r="M18" s="420" t="n">
        <f aca="false">ноябрь!H22*100/98</f>
        <v>0</v>
      </c>
      <c r="N18" s="419" t="n">
        <f aca="false">декабрь!H19*100/98</f>
        <v>0</v>
      </c>
      <c r="O18" s="421" t="n">
        <f aca="false">C18+D18+E18+F18+G18+H18+I18+J18+K18+L18+M18+N18</f>
        <v>0</v>
      </c>
      <c r="P18" s="431" t="n">
        <v>0</v>
      </c>
      <c r="Q18" s="432"/>
      <c r="R18" s="416" t="n">
        <f aca="false">R17+1</f>
        <v>10</v>
      </c>
      <c r="S18" s="355"/>
      <c r="T18" s="217" t="n">
        <f aca="false">Q18-O18</f>
        <v>0</v>
      </c>
    </row>
    <row r="19" customFormat="false" ht="12.8" hidden="false" customHeight="false" outlineLevel="0" collapsed="false">
      <c r="A19" s="416" t="n">
        <f aca="false">A18+1</f>
        <v>12</v>
      </c>
      <c r="B19" s="355"/>
      <c r="C19" s="423"/>
      <c r="D19" s="423"/>
      <c r="E19" s="423"/>
      <c r="F19" s="423"/>
      <c r="G19" s="423"/>
      <c r="H19" s="423"/>
      <c r="I19" s="423"/>
      <c r="J19" s="423"/>
      <c r="K19" s="419"/>
      <c r="L19" s="419" t="n">
        <f aca="false">октябрь!H20*100/98</f>
        <v>0</v>
      </c>
      <c r="M19" s="420" t="n">
        <f aca="false">ноябрь!H23*100/98</f>
        <v>0</v>
      </c>
      <c r="N19" s="419" t="n">
        <f aca="false">декабрь!H20*100/98</f>
        <v>0</v>
      </c>
      <c r="O19" s="421" t="n">
        <f aca="false">C19+D19+E19+F19+G19+H19+I19+J19+K19+L19+M19+N19</f>
        <v>0</v>
      </c>
      <c r="P19" s="431" t="n">
        <v>0.977714285714286</v>
      </c>
      <c r="Q19" s="432"/>
      <c r="R19" s="416" t="n">
        <f aca="false">R18+1</f>
        <v>11</v>
      </c>
      <c r="S19" s="355"/>
      <c r="T19" s="217" t="n">
        <f aca="false">Q19-O19</f>
        <v>0</v>
      </c>
    </row>
    <row r="20" customFormat="false" ht="12.8" hidden="false" customHeight="false" outlineLevel="0" collapsed="false">
      <c r="A20" s="416" t="n">
        <f aca="false">A19+1</f>
        <v>13</v>
      </c>
      <c r="B20" s="355"/>
      <c r="C20" s="423"/>
      <c r="D20" s="423"/>
      <c r="E20" s="423"/>
      <c r="F20" s="423"/>
      <c r="G20" s="423"/>
      <c r="H20" s="423"/>
      <c r="I20" s="423"/>
      <c r="J20" s="423"/>
      <c r="K20" s="419"/>
      <c r="L20" s="419" t="n">
        <f aca="false">октябрь!H21*100/98</f>
        <v>0</v>
      </c>
      <c r="M20" s="420" t="n">
        <f aca="false">ноябрь!H24*100/98</f>
        <v>0</v>
      </c>
      <c r="N20" s="419" t="n">
        <f aca="false">декабрь!H21*100/98</f>
        <v>0</v>
      </c>
      <c r="O20" s="421" t="n">
        <f aca="false">C20+D20+E20+F20+G20+H20+I20+J20+K20+L20+M20+N20</f>
        <v>0</v>
      </c>
      <c r="P20" s="431" t="n">
        <v>2.8</v>
      </c>
      <c r="Q20" s="432"/>
      <c r="R20" s="416" t="n">
        <f aca="false">R19+1</f>
        <v>12</v>
      </c>
      <c r="S20" s="355"/>
      <c r="T20" s="217" t="n">
        <f aca="false">Q20-O20</f>
        <v>0</v>
      </c>
    </row>
    <row r="21" customFormat="false" ht="12.8" hidden="false" customHeight="false" outlineLevel="0" collapsed="false">
      <c r="A21" s="416" t="n">
        <f aca="false">A20+1</f>
        <v>14</v>
      </c>
      <c r="B21" s="355"/>
      <c r="C21" s="423"/>
      <c r="D21" s="423"/>
      <c r="E21" s="423"/>
      <c r="F21" s="423"/>
      <c r="G21" s="423"/>
      <c r="H21" s="423"/>
      <c r="I21" s="423"/>
      <c r="J21" s="423"/>
      <c r="K21" s="419"/>
      <c r="L21" s="419" t="n">
        <f aca="false">октябрь!H22*100/98</f>
        <v>0</v>
      </c>
      <c r="M21" s="420" t="n">
        <f aca="false">ноябрь!H25*100/98</f>
        <v>0</v>
      </c>
      <c r="N21" s="419" t="n">
        <f aca="false">декабрь!H22*100/98</f>
        <v>0</v>
      </c>
      <c r="O21" s="421" t="n">
        <f aca="false">C21+D21+E21+F21+G21+H21+I21+J21+K21+L21+M21+N21</f>
        <v>0</v>
      </c>
      <c r="P21" s="431" t="n">
        <v>0</v>
      </c>
      <c r="Q21" s="432"/>
      <c r="R21" s="416" t="n">
        <f aca="false">R20+1</f>
        <v>13</v>
      </c>
      <c r="S21" s="355"/>
      <c r="T21" s="217" t="n">
        <f aca="false">Q21-O21</f>
        <v>0</v>
      </c>
    </row>
    <row r="22" customFormat="false" ht="12.8" hidden="false" customHeight="false" outlineLevel="0" collapsed="false">
      <c r="A22" s="416" t="n">
        <f aca="false">A21+1</f>
        <v>15</v>
      </c>
      <c r="B22" s="355"/>
      <c r="C22" s="423"/>
      <c r="D22" s="423"/>
      <c r="E22" s="423"/>
      <c r="F22" s="423"/>
      <c r="G22" s="423"/>
      <c r="H22" s="423"/>
      <c r="I22" s="423"/>
      <c r="J22" s="423"/>
      <c r="K22" s="419"/>
      <c r="L22" s="419" t="n">
        <f aca="false">октябрь!H23*100/98</f>
        <v>0</v>
      </c>
      <c r="M22" s="420" t="n">
        <f aca="false">ноябрь!H26*100/98</f>
        <v>0</v>
      </c>
      <c r="N22" s="419" t="n">
        <f aca="false">декабрь!H23*100/98</f>
        <v>0</v>
      </c>
      <c r="O22" s="421" t="n">
        <f aca="false">C22+D22+E22+F22+G22+H22+I22+J22+K22+L22+M22+N22</f>
        <v>0</v>
      </c>
      <c r="P22" s="431" t="n">
        <v>0</v>
      </c>
      <c r="Q22" s="432"/>
      <c r="R22" s="416" t="n">
        <f aca="false">R21+1</f>
        <v>14</v>
      </c>
      <c r="S22" s="355"/>
      <c r="T22" s="217" t="n">
        <f aca="false">Q22-O22</f>
        <v>0</v>
      </c>
    </row>
    <row r="23" customFormat="false" ht="17.25" hidden="false" customHeight="true" outlineLevel="0" collapsed="false">
      <c r="A23" s="416" t="n">
        <f aca="false">A22+1</f>
        <v>16</v>
      </c>
      <c r="B23" s="355"/>
      <c r="C23" s="423"/>
      <c r="D23" s="423"/>
      <c r="E23" s="423"/>
      <c r="F23" s="423"/>
      <c r="G23" s="423"/>
      <c r="H23" s="423"/>
      <c r="I23" s="423"/>
      <c r="J23" s="423"/>
      <c r="K23" s="419"/>
      <c r="L23" s="419" t="n">
        <f aca="false">октябрь!H24*100/98</f>
        <v>0</v>
      </c>
      <c r="M23" s="420" t="n">
        <f aca="false">ноябрь!H27*100/98</f>
        <v>0</v>
      </c>
      <c r="N23" s="419" t="n">
        <f aca="false">декабрь!H24*100/98</f>
        <v>0</v>
      </c>
      <c r="O23" s="421" t="n">
        <f aca="false">C23+D23+E23+F23+G23+H23+I23+J23+K23+L23+M23+N23</f>
        <v>0</v>
      </c>
      <c r="P23" s="431" t="n">
        <v>0</v>
      </c>
      <c r="Q23" s="432"/>
      <c r="R23" s="416" t="n">
        <f aca="false">R22+1</f>
        <v>15</v>
      </c>
      <c r="S23" s="355"/>
      <c r="T23" s="217" t="n">
        <f aca="false">Q23-O23</f>
        <v>0</v>
      </c>
    </row>
    <row r="24" customFormat="false" ht="13.5" hidden="false" customHeight="true" outlineLevel="0" collapsed="false">
      <c r="A24" s="416" t="n">
        <f aca="false">A23+1</f>
        <v>17</v>
      </c>
      <c r="B24" s="355"/>
      <c r="C24" s="423"/>
      <c r="D24" s="423"/>
      <c r="E24" s="423"/>
      <c r="F24" s="423"/>
      <c r="G24" s="423"/>
      <c r="H24" s="423"/>
      <c r="I24" s="423"/>
      <c r="J24" s="423"/>
      <c r="K24" s="419"/>
      <c r="L24" s="419" t="n">
        <f aca="false">октябрь!H25*100/98</f>
        <v>0</v>
      </c>
      <c r="M24" s="420" t="n">
        <f aca="false">ноябрь!H28*100/98</f>
        <v>0</v>
      </c>
      <c r="N24" s="419" t="n">
        <f aca="false">декабрь!H25*100/98</f>
        <v>0</v>
      </c>
      <c r="O24" s="421" t="n">
        <f aca="false">C24+D24+E24+F24+G24+H24+I24+J24+K24+L24+M24+N24</f>
        <v>0</v>
      </c>
      <c r="P24" s="431" t="n">
        <v>3.528</v>
      </c>
      <c r="Q24" s="432"/>
      <c r="R24" s="416" t="n">
        <f aca="false">R23+1</f>
        <v>16</v>
      </c>
      <c r="S24" s="355"/>
      <c r="T24" s="217" t="n">
        <f aca="false">Q24-O24</f>
        <v>0</v>
      </c>
    </row>
    <row r="25" customFormat="false" ht="12.8" hidden="false" customHeight="false" outlineLevel="0" collapsed="false">
      <c r="A25" s="416" t="n">
        <f aca="false">A24+1</f>
        <v>18</v>
      </c>
      <c r="B25" s="355"/>
      <c r="C25" s="423"/>
      <c r="D25" s="423"/>
      <c r="E25" s="423"/>
      <c r="F25" s="423"/>
      <c r="G25" s="423"/>
      <c r="H25" s="423"/>
      <c r="I25" s="423"/>
      <c r="J25" s="423"/>
      <c r="K25" s="419"/>
      <c r="L25" s="419" t="n">
        <f aca="false">октябрь!H26*100/98</f>
        <v>0</v>
      </c>
      <c r="M25" s="420" t="n">
        <f aca="false">ноябрь!H29*100/98</f>
        <v>0</v>
      </c>
      <c r="N25" s="419" t="n">
        <f aca="false">декабрь!H26*100/98</f>
        <v>0</v>
      </c>
      <c r="O25" s="421" t="n">
        <f aca="false">C25+D25+E25+F25+G25+H25+I25+J25+K25+L25+M25+N25</f>
        <v>0</v>
      </c>
      <c r="P25" s="431" t="n">
        <v>1.204</v>
      </c>
      <c r="Q25" s="432"/>
      <c r="R25" s="416" t="n">
        <f aca="false">R24+1</f>
        <v>17</v>
      </c>
      <c r="S25" s="355"/>
      <c r="T25" s="217" t="n">
        <f aca="false">Q25-O25</f>
        <v>0</v>
      </c>
    </row>
    <row r="26" customFormat="false" ht="12.8" hidden="false" customHeight="false" outlineLevel="0" collapsed="false">
      <c r="A26" s="416" t="n">
        <f aca="false">A25+1</f>
        <v>19</v>
      </c>
      <c r="B26" s="355"/>
      <c r="C26" s="423"/>
      <c r="D26" s="423"/>
      <c r="E26" s="423"/>
      <c r="F26" s="423"/>
      <c r="G26" s="423"/>
      <c r="H26" s="423"/>
      <c r="I26" s="423"/>
      <c r="J26" s="423"/>
      <c r="K26" s="419"/>
      <c r="L26" s="419" t="n">
        <f aca="false">октябрь!H27*100/98</f>
        <v>0</v>
      </c>
      <c r="M26" s="420" t="n">
        <f aca="false">ноябрь!H30*100/98</f>
        <v>0</v>
      </c>
      <c r="N26" s="419" t="n">
        <f aca="false">декабрь!H27*100/98</f>
        <v>0</v>
      </c>
      <c r="O26" s="421" t="n">
        <f aca="false">C26+D26+E26+F26+G26+H26+I26+J26+K26+L26+M26+N26</f>
        <v>0</v>
      </c>
      <c r="P26" s="431" t="n">
        <v>1.22228571428571</v>
      </c>
      <c r="Q26" s="432"/>
      <c r="R26" s="416" t="n">
        <f aca="false">R25+1</f>
        <v>18</v>
      </c>
      <c r="S26" s="355"/>
      <c r="T26" s="217" t="n">
        <f aca="false">Q26-O26</f>
        <v>0</v>
      </c>
    </row>
    <row r="27" customFormat="false" ht="12.8" hidden="false" customHeight="false" outlineLevel="0" collapsed="false">
      <c r="A27" s="416" t="n">
        <f aca="false">A26+1</f>
        <v>20</v>
      </c>
      <c r="B27" s="355"/>
      <c r="C27" s="423"/>
      <c r="D27" s="423"/>
      <c r="E27" s="423"/>
      <c r="F27" s="423"/>
      <c r="G27" s="423"/>
      <c r="H27" s="423"/>
      <c r="I27" s="423"/>
      <c r="J27" s="423"/>
      <c r="K27" s="419"/>
      <c r="L27" s="419" t="n">
        <f aca="false">октябрь!H28*100/98</f>
        <v>0</v>
      </c>
      <c r="M27" s="420" t="n">
        <f aca="false">ноябрь!H31*100/98</f>
        <v>0</v>
      </c>
      <c r="N27" s="419" t="n">
        <f aca="false">декабрь!H28*100/98</f>
        <v>0</v>
      </c>
      <c r="O27" s="421" t="n">
        <f aca="false">C27+D27+E27+F27+G27+H27+I27+J27+K27+L27+M27+N27</f>
        <v>0</v>
      </c>
      <c r="P27" s="431" t="n">
        <v>0.402</v>
      </c>
      <c r="Q27" s="432"/>
      <c r="R27" s="416" t="n">
        <f aca="false">R26+1</f>
        <v>19</v>
      </c>
      <c r="S27" s="355"/>
      <c r="T27" s="217" t="n">
        <f aca="false">Q27-O27</f>
        <v>0</v>
      </c>
    </row>
    <row r="28" customFormat="false" ht="10.9" hidden="false" customHeight="true" outlineLevel="0" collapsed="false">
      <c r="A28" s="416" t="n">
        <f aca="false">A27+1</f>
        <v>21</v>
      </c>
      <c r="B28" s="355"/>
      <c r="C28" s="423"/>
      <c r="D28" s="423"/>
      <c r="E28" s="423"/>
      <c r="F28" s="423"/>
      <c r="G28" s="423"/>
      <c r="H28" s="423"/>
      <c r="I28" s="423"/>
      <c r="J28" s="423"/>
      <c r="K28" s="419"/>
      <c r="L28" s="419" t="n">
        <f aca="false">октябрь!H29*100/98</f>
        <v>0</v>
      </c>
      <c r="M28" s="420" t="n">
        <f aca="false">ноябрь!H32*100/98</f>
        <v>0</v>
      </c>
      <c r="N28" s="419" t="n">
        <f aca="false">декабрь!H29*100/98</f>
        <v>0</v>
      </c>
      <c r="O28" s="421" t="n">
        <f aca="false">C28+D28+E28+F28+G28+H28+I28+J28+K28+L28+M28+N28</f>
        <v>0</v>
      </c>
      <c r="P28" s="431" t="n">
        <v>2.086</v>
      </c>
      <c r="Q28" s="432"/>
      <c r="R28" s="416" t="n">
        <f aca="false">R27+1</f>
        <v>20</v>
      </c>
      <c r="S28" s="355"/>
      <c r="T28" s="217" t="n">
        <f aca="false">Q28-O28</f>
        <v>0</v>
      </c>
    </row>
    <row r="29" customFormat="false" ht="12.8" hidden="false" customHeight="false" outlineLevel="0" collapsed="false">
      <c r="A29" s="416" t="n">
        <f aca="false">A28+1</f>
        <v>22</v>
      </c>
      <c r="B29" s="355"/>
      <c r="C29" s="423"/>
      <c r="D29" s="423"/>
      <c r="E29" s="423"/>
      <c r="F29" s="423"/>
      <c r="G29" s="423"/>
      <c r="H29" s="423"/>
      <c r="I29" s="423"/>
      <c r="J29" s="423"/>
      <c r="K29" s="419"/>
      <c r="L29" s="419" t="n">
        <f aca="false">октябрь!H30*100/98</f>
        <v>0</v>
      </c>
      <c r="M29" s="420" t="n">
        <f aca="false">ноябрь!H33*100/98</f>
        <v>0</v>
      </c>
      <c r="N29" s="419" t="n">
        <f aca="false">декабрь!H30*100/98</f>
        <v>0</v>
      </c>
      <c r="O29" s="421" t="n">
        <f aca="false">C29+D29+E29+F29+G29+H29+I29+J29+K29+L29+M29+N29</f>
        <v>0</v>
      </c>
      <c r="P29" s="431" t="n">
        <v>0</v>
      </c>
      <c r="Q29" s="432"/>
      <c r="R29" s="416" t="n">
        <f aca="false">R28+1</f>
        <v>21</v>
      </c>
      <c r="S29" s="355"/>
      <c r="T29" s="217" t="n">
        <f aca="false">Q29-O29</f>
        <v>0</v>
      </c>
    </row>
    <row r="30" customFormat="false" ht="12.8" hidden="false" customHeight="false" outlineLevel="0" collapsed="false">
      <c r="A30" s="416" t="n">
        <f aca="false">A29+1</f>
        <v>23</v>
      </c>
      <c r="B30" s="355"/>
      <c r="C30" s="423"/>
      <c r="D30" s="423"/>
      <c r="E30" s="423"/>
      <c r="F30" s="423"/>
      <c r="G30" s="423"/>
      <c r="H30" s="423"/>
      <c r="I30" s="423"/>
      <c r="J30" s="423"/>
      <c r="K30" s="419"/>
      <c r="L30" s="419" t="n">
        <f aca="false">октябрь!H31*100/98</f>
        <v>0</v>
      </c>
      <c r="M30" s="420" t="n">
        <f aca="false">ноябрь!H34*100/98</f>
        <v>0</v>
      </c>
      <c r="N30" s="419" t="n">
        <f aca="false">декабрь!H31*100/98</f>
        <v>0</v>
      </c>
      <c r="O30" s="421" t="n">
        <f aca="false">C30+D30+E30+F30+G30+H30+I30+J30+K30+L30+M30+N30</f>
        <v>0</v>
      </c>
      <c r="P30" s="431" t="n">
        <v>1.19828571428571</v>
      </c>
      <c r="Q30" s="432"/>
      <c r="R30" s="416" t="n">
        <f aca="false">R29+1</f>
        <v>22</v>
      </c>
      <c r="S30" s="355"/>
      <c r="T30" s="217" t="n">
        <f aca="false">Q30-O30</f>
        <v>0</v>
      </c>
    </row>
    <row r="31" customFormat="false" ht="12.8" hidden="false" customHeight="false" outlineLevel="0" collapsed="false">
      <c r="A31" s="416" t="n">
        <f aca="false">A30+1</f>
        <v>24</v>
      </c>
      <c r="B31" s="355"/>
      <c r="C31" s="423"/>
      <c r="D31" s="423"/>
      <c r="E31" s="423"/>
      <c r="F31" s="423"/>
      <c r="G31" s="423"/>
      <c r="H31" s="423"/>
      <c r="I31" s="423"/>
      <c r="J31" s="423"/>
      <c r="K31" s="419"/>
      <c r="L31" s="419" t="n">
        <f aca="false">октябрь!H32*100/98</f>
        <v>0</v>
      </c>
      <c r="M31" s="420" t="n">
        <f aca="false">ноябрь!H35*100/98</f>
        <v>0</v>
      </c>
      <c r="N31" s="419" t="n">
        <f aca="false">декабрь!H32*100/98</f>
        <v>0</v>
      </c>
      <c r="O31" s="421" t="n">
        <f aca="false">C31+D31+E31+F31+G31+H31+I31+J31+K31+L31+M31+N31</f>
        <v>0</v>
      </c>
      <c r="P31" s="431" t="n">
        <v>0.664571428571429</v>
      </c>
      <c r="Q31" s="432"/>
      <c r="R31" s="416" t="n">
        <f aca="false">R30+1</f>
        <v>23</v>
      </c>
      <c r="S31" s="355"/>
      <c r="T31" s="217" t="n">
        <f aca="false">Q31-O31</f>
        <v>0</v>
      </c>
    </row>
    <row r="32" customFormat="false" ht="12.8" hidden="false" customHeight="false" outlineLevel="0" collapsed="false">
      <c r="A32" s="416" t="n">
        <f aca="false">A31+1</f>
        <v>25</v>
      </c>
      <c r="B32" s="355"/>
      <c r="C32" s="423"/>
      <c r="D32" s="423"/>
      <c r="E32" s="423"/>
      <c r="F32" s="423"/>
      <c r="G32" s="423"/>
      <c r="H32" s="423"/>
      <c r="I32" s="423"/>
      <c r="J32" s="423"/>
      <c r="K32" s="419"/>
      <c r="L32" s="419" t="n">
        <f aca="false">октябрь!H33*100/98</f>
        <v>0</v>
      </c>
      <c r="M32" s="420" t="n">
        <f aca="false">ноябрь!H36*100/98</f>
        <v>0</v>
      </c>
      <c r="N32" s="419" t="n">
        <f aca="false">декабрь!H33*100/98</f>
        <v>0</v>
      </c>
      <c r="O32" s="421" t="n">
        <f aca="false">C32+D32+E32+F32+G32+H32+I32+J32+K32+L32+M32+N32</f>
        <v>0</v>
      </c>
      <c r="P32" s="431" t="n">
        <v>0</v>
      </c>
      <c r="Q32" s="432"/>
      <c r="R32" s="416" t="n">
        <f aca="false">R31+1</f>
        <v>24</v>
      </c>
      <c r="S32" s="355"/>
      <c r="T32" s="217" t="n">
        <f aca="false">Q32-O32</f>
        <v>0</v>
      </c>
    </row>
    <row r="33" customFormat="false" ht="10.5" hidden="false" customHeight="true" outlineLevel="0" collapsed="false">
      <c r="A33" s="416" t="n">
        <f aca="false">A32+1</f>
        <v>26</v>
      </c>
      <c r="B33" s="355"/>
      <c r="C33" s="423"/>
      <c r="D33" s="423"/>
      <c r="E33" s="423"/>
      <c r="F33" s="423"/>
      <c r="G33" s="423"/>
      <c r="H33" s="423"/>
      <c r="I33" s="423"/>
      <c r="J33" s="423"/>
      <c r="K33" s="419"/>
      <c r="L33" s="419" t="n">
        <f aca="false">октябрь!H34*100/98</f>
        <v>0</v>
      </c>
      <c r="M33" s="420" t="n">
        <f aca="false">ноябрь!H37*100/98</f>
        <v>0</v>
      </c>
      <c r="N33" s="419" t="n">
        <f aca="false">декабрь!H34*100/98</f>
        <v>0</v>
      </c>
      <c r="O33" s="421" t="n">
        <f aca="false">C33+D33+E33+F33+G33+H33+I33+J33+K33+L33+M33+N33</f>
        <v>0</v>
      </c>
      <c r="P33" s="431" t="n">
        <v>0</v>
      </c>
      <c r="Q33" s="432"/>
      <c r="R33" s="416" t="n">
        <f aca="false">R32+1</f>
        <v>25</v>
      </c>
      <c r="S33" s="355"/>
      <c r="T33" s="217" t="n">
        <f aca="false">Q33-O33</f>
        <v>0</v>
      </c>
    </row>
    <row r="34" customFormat="false" ht="12.8" hidden="false" customHeight="false" outlineLevel="0" collapsed="false">
      <c r="A34" s="416" t="n">
        <f aca="false">A33+1</f>
        <v>27</v>
      </c>
      <c r="B34" s="355"/>
      <c r="C34" s="423"/>
      <c r="D34" s="423"/>
      <c r="E34" s="423"/>
      <c r="F34" s="423"/>
      <c r="G34" s="423"/>
      <c r="H34" s="423"/>
      <c r="I34" s="423"/>
      <c r="J34" s="423"/>
      <c r="K34" s="419"/>
      <c r="L34" s="419" t="n">
        <f aca="false">октябрь!H35*100/98</f>
        <v>0</v>
      </c>
      <c r="M34" s="420" t="n">
        <f aca="false">ноябрь!H38*100/98</f>
        <v>0</v>
      </c>
      <c r="N34" s="419" t="n">
        <f aca="false">декабрь!H35*100/98</f>
        <v>0</v>
      </c>
      <c r="O34" s="421" t="n">
        <f aca="false">C34+D34+E34+F34+G34+H34+I34+J34+K34+L34+M34+N34</f>
        <v>0</v>
      </c>
      <c r="P34" s="431" t="n">
        <v>0</v>
      </c>
      <c r="Q34" s="432"/>
      <c r="R34" s="416" t="n">
        <f aca="false">R33+1</f>
        <v>26</v>
      </c>
      <c r="S34" s="355"/>
      <c r="T34" s="217" t="n">
        <f aca="false">Q34-O34</f>
        <v>0</v>
      </c>
    </row>
    <row r="35" customFormat="false" ht="12.8" hidden="false" customHeight="false" outlineLevel="0" collapsed="false">
      <c r="A35" s="416" t="n">
        <f aca="false">A34+1</f>
        <v>28</v>
      </c>
      <c r="B35" s="355"/>
      <c r="C35" s="423"/>
      <c r="D35" s="423"/>
      <c r="E35" s="423"/>
      <c r="F35" s="423"/>
      <c r="G35" s="423"/>
      <c r="H35" s="423"/>
      <c r="I35" s="423"/>
      <c r="J35" s="423"/>
      <c r="K35" s="419"/>
      <c r="L35" s="419" t="n">
        <f aca="false">октябрь!H36*100/98</f>
        <v>0</v>
      </c>
      <c r="M35" s="420" t="n">
        <f aca="false">ноябрь!H39*100/98</f>
        <v>0</v>
      </c>
      <c r="N35" s="419" t="n">
        <f aca="false">декабрь!H36*100/98</f>
        <v>0</v>
      </c>
      <c r="O35" s="421" t="n">
        <f aca="false">C35+D35+E35+F35+G35+H35+I35+J35+K35+L35+M35+N35</f>
        <v>0</v>
      </c>
      <c r="P35" s="431" t="n">
        <v>0</v>
      </c>
      <c r="Q35" s="432"/>
      <c r="R35" s="416" t="n">
        <f aca="false">R34+1</f>
        <v>27</v>
      </c>
      <c r="S35" s="355"/>
      <c r="T35" s="217" t="n">
        <f aca="false">Q35-O35</f>
        <v>0</v>
      </c>
    </row>
    <row r="36" customFormat="false" ht="12.8" hidden="false" customHeight="false" outlineLevel="0" collapsed="false">
      <c r="A36" s="416" t="n">
        <f aca="false">A35+1</f>
        <v>29</v>
      </c>
      <c r="B36" s="355"/>
      <c r="C36" s="423"/>
      <c r="D36" s="423"/>
      <c r="E36" s="423"/>
      <c r="F36" s="423"/>
      <c r="G36" s="423"/>
      <c r="H36" s="423"/>
      <c r="I36" s="423"/>
      <c r="J36" s="423"/>
      <c r="K36" s="419"/>
      <c r="L36" s="419" t="n">
        <f aca="false">октябрь!H37*100/98</f>
        <v>0</v>
      </c>
      <c r="M36" s="420" t="n">
        <f aca="false">ноябрь!H40*100/98</f>
        <v>0</v>
      </c>
      <c r="N36" s="419" t="n">
        <f aca="false">декабрь!H37*100/98</f>
        <v>0</v>
      </c>
      <c r="O36" s="421" t="n">
        <f aca="false">C36+D36+E36+F36+G36+H36+I36+J36+K36+L36+M36+N36</f>
        <v>0</v>
      </c>
      <c r="P36" s="431" t="n">
        <v>2.8</v>
      </c>
      <c r="Q36" s="432"/>
      <c r="R36" s="416" t="n">
        <f aca="false">R35+1</f>
        <v>28</v>
      </c>
      <c r="S36" s="355"/>
      <c r="T36" s="217" t="n">
        <f aca="false">Q36-O36</f>
        <v>0</v>
      </c>
    </row>
    <row r="37" customFormat="false" ht="12.8" hidden="false" customHeight="false" outlineLevel="0" collapsed="false">
      <c r="A37" s="416" t="n">
        <f aca="false">A36+1</f>
        <v>30</v>
      </c>
      <c r="B37" s="355"/>
      <c r="C37" s="423"/>
      <c r="D37" s="423"/>
      <c r="E37" s="423"/>
      <c r="F37" s="423"/>
      <c r="G37" s="423"/>
      <c r="H37" s="423"/>
      <c r="I37" s="423"/>
      <c r="J37" s="423"/>
      <c r="K37" s="419"/>
      <c r="L37" s="419" t="n">
        <f aca="false">октябрь!H38*100/98</f>
        <v>0</v>
      </c>
      <c r="M37" s="420" t="n">
        <f aca="false">ноябрь!H41*100/98</f>
        <v>0</v>
      </c>
      <c r="N37" s="419" t="n">
        <f aca="false">декабрь!H38*100/98</f>
        <v>0</v>
      </c>
      <c r="O37" s="421" t="n">
        <f aca="false">C37+D37+E37+F37+G37+H37+I37+J37+K37+L37+M37+N37</f>
        <v>0</v>
      </c>
      <c r="P37" s="431" t="n">
        <v>25.82</v>
      </c>
      <c r="Q37" s="432"/>
      <c r="R37" s="416" t="n">
        <f aca="false">R36+1</f>
        <v>29</v>
      </c>
      <c r="S37" s="355"/>
      <c r="T37" s="217" t="n">
        <f aca="false">Q37-O37</f>
        <v>0</v>
      </c>
    </row>
    <row r="38" customFormat="false" ht="12.8" hidden="false" customHeight="false" outlineLevel="0" collapsed="false">
      <c r="A38" s="416" t="n">
        <f aca="false">A37+1</f>
        <v>31</v>
      </c>
      <c r="B38" s="355"/>
      <c r="C38" s="423"/>
      <c r="D38" s="423"/>
      <c r="E38" s="423"/>
      <c r="F38" s="423"/>
      <c r="G38" s="423"/>
      <c r="H38" s="423"/>
      <c r="I38" s="423"/>
      <c r="J38" s="423"/>
      <c r="K38" s="419"/>
      <c r="L38" s="419" t="n">
        <f aca="false">октябрь!H39*100/98</f>
        <v>0</v>
      </c>
      <c r="M38" s="420" t="n">
        <f aca="false">ноябрь!H42*100/98</f>
        <v>0</v>
      </c>
      <c r="N38" s="419" t="n">
        <f aca="false">декабрь!H39*100/98</f>
        <v>0</v>
      </c>
      <c r="O38" s="421" t="n">
        <f aca="false">C38+D38+E38+F38+G38+H38+I38+J38+K38+L38+M38+N38</f>
        <v>0</v>
      </c>
      <c r="P38" s="431" t="n">
        <v>5.7</v>
      </c>
      <c r="Q38" s="432"/>
      <c r="R38" s="416" t="n">
        <f aca="false">R37+1</f>
        <v>30</v>
      </c>
      <c r="S38" s="355"/>
      <c r="T38" s="217" t="n">
        <f aca="false">Q38-O38</f>
        <v>0</v>
      </c>
    </row>
    <row r="39" customFormat="false" ht="12.8" hidden="false" customHeight="false" outlineLevel="0" collapsed="false">
      <c r="A39" s="416" t="n">
        <f aca="false">A38+1</f>
        <v>32</v>
      </c>
      <c r="B39" s="355"/>
      <c r="C39" s="423"/>
      <c r="D39" s="423"/>
      <c r="E39" s="423"/>
      <c r="F39" s="423"/>
      <c r="G39" s="423"/>
      <c r="H39" s="423"/>
      <c r="I39" s="423"/>
      <c r="J39" s="423"/>
      <c r="K39" s="419"/>
      <c r="L39" s="419" t="n">
        <f aca="false">октябрь!H40*100/98</f>
        <v>0</v>
      </c>
      <c r="M39" s="420" t="n">
        <f aca="false">ноябрь!H43*100/98</f>
        <v>0</v>
      </c>
      <c r="N39" s="419" t="n">
        <f aca="false">декабрь!H40*100/98</f>
        <v>0</v>
      </c>
      <c r="O39" s="421" t="n">
        <f aca="false">C39+D39+E39+F39+G39+H39+I39+J39+K39+L39+M39+N39</f>
        <v>0</v>
      </c>
      <c r="P39" s="431" t="n">
        <v>0</v>
      </c>
      <c r="Q39" s="432"/>
      <c r="R39" s="416" t="n">
        <f aca="false">R38+1</f>
        <v>31</v>
      </c>
      <c r="S39" s="355"/>
      <c r="T39" s="217" t="n">
        <f aca="false">Q39-O39</f>
        <v>0</v>
      </c>
    </row>
    <row r="40" customFormat="false" ht="12.8" hidden="false" customHeight="false" outlineLevel="0" collapsed="false">
      <c r="A40" s="416" t="n">
        <f aca="false">A39+1</f>
        <v>33</v>
      </c>
      <c r="B40" s="355"/>
      <c r="C40" s="423"/>
      <c r="D40" s="423"/>
      <c r="E40" s="423"/>
      <c r="F40" s="423"/>
      <c r="G40" s="423"/>
      <c r="H40" s="423"/>
      <c r="I40" s="423"/>
      <c r="J40" s="423"/>
      <c r="K40" s="419"/>
      <c r="L40" s="419" t="n">
        <f aca="false">октябрь!H41*100/98</f>
        <v>0</v>
      </c>
      <c r="M40" s="420" t="n">
        <f aca="false">ноябрь!H44*100/98</f>
        <v>0</v>
      </c>
      <c r="N40" s="419" t="n">
        <f aca="false">декабрь!H41*100/98</f>
        <v>0</v>
      </c>
      <c r="O40" s="421" t="n">
        <f aca="false">C40+D40+E40+F40+G40+H40+I40+J40+K40+L40+M40+N40</f>
        <v>0</v>
      </c>
      <c r="P40" s="431" t="n">
        <v>0</v>
      </c>
      <c r="Q40" s="432"/>
      <c r="R40" s="416" t="n">
        <f aca="false">R39+1</f>
        <v>32</v>
      </c>
      <c r="S40" s="355"/>
      <c r="T40" s="217" t="n">
        <f aca="false">Q40-O40</f>
        <v>0</v>
      </c>
    </row>
    <row r="41" customFormat="false" ht="12.8" hidden="false" customHeight="false" outlineLevel="0" collapsed="false">
      <c r="A41" s="416" t="n">
        <f aca="false">A40+1</f>
        <v>34</v>
      </c>
      <c r="B41" s="355"/>
      <c r="C41" s="423"/>
      <c r="D41" s="423"/>
      <c r="E41" s="423"/>
      <c r="F41" s="423"/>
      <c r="G41" s="423"/>
      <c r="H41" s="423"/>
      <c r="I41" s="423"/>
      <c r="J41" s="423"/>
      <c r="K41" s="419"/>
      <c r="L41" s="419" t="n">
        <f aca="false">октябрь!H42*100/98</f>
        <v>0</v>
      </c>
      <c r="M41" s="420" t="n">
        <f aca="false">ноябрь!H45*100/98</f>
        <v>0</v>
      </c>
      <c r="N41" s="419" t="n">
        <f aca="false">декабрь!H42*100/98</f>
        <v>0</v>
      </c>
      <c r="O41" s="421" t="n">
        <f aca="false">C41+D41+E41+F41+G41+H41+I41+J41+K41+L41+M41+N41</f>
        <v>0</v>
      </c>
      <c r="P41" s="431" t="n">
        <v>0</v>
      </c>
      <c r="Q41" s="432"/>
      <c r="R41" s="416" t="n">
        <f aca="false">R40+1</f>
        <v>33</v>
      </c>
      <c r="S41" s="355"/>
      <c r="T41" s="217" t="n">
        <f aca="false">Q41-O41</f>
        <v>0</v>
      </c>
    </row>
    <row r="42" customFormat="false" ht="12.8" hidden="false" customHeight="false" outlineLevel="0" collapsed="false">
      <c r="A42" s="416" t="n">
        <f aca="false">A41+1</f>
        <v>35</v>
      </c>
      <c r="B42" s="355"/>
      <c r="C42" s="423"/>
      <c r="D42" s="423"/>
      <c r="E42" s="423"/>
      <c r="F42" s="423"/>
      <c r="G42" s="423"/>
      <c r="H42" s="423"/>
      <c r="I42" s="423"/>
      <c r="J42" s="423"/>
      <c r="K42" s="419"/>
      <c r="L42" s="419" t="n">
        <f aca="false">октябрь!H43*100/98</f>
        <v>0</v>
      </c>
      <c r="M42" s="420" t="n">
        <f aca="false">ноябрь!H46*100/98</f>
        <v>0</v>
      </c>
      <c r="N42" s="419" t="n">
        <f aca="false">декабрь!H43*100/98</f>
        <v>0</v>
      </c>
      <c r="O42" s="421" t="n">
        <f aca="false">C42+D42+E42+F42+G42+H42+I42+J42+K42+L42+M42+N42</f>
        <v>0</v>
      </c>
      <c r="P42" s="431" t="n">
        <v>0.672857142857143</v>
      </c>
      <c r="Q42" s="432"/>
      <c r="R42" s="416" t="n">
        <f aca="false">R41+1</f>
        <v>34</v>
      </c>
      <c r="S42" s="355"/>
      <c r="T42" s="217" t="n">
        <f aca="false">Q42-O42</f>
        <v>0</v>
      </c>
    </row>
    <row r="43" customFormat="false" ht="12.8" hidden="false" customHeight="false" outlineLevel="0" collapsed="false">
      <c r="A43" s="416" t="n">
        <f aca="false">A42+1</f>
        <v>36</v>
      </c>
      <c r="B43" s="355"/>
      <c r="C43" s="423"/>
      <c r="D43" s="423"/>
      <c r="E43" s="423"/>
      <c r="F43" s="423"/>
      <c r="G43" s="423"/>
      <c r="H43" s="423"/>
      <c r="I43" s="423"/>
      <c r="J43" s="423"/>
      <c r="K43" s="419"/>
      <c r="L43" s="419" t="n">
        <f aca="false">октябрь!H44*100/98</f>
        <v>0</v>
      </c>
      <c r="M43" s="420" t="n">
        <f aca="false">ноябрь!H47*100/98</f>
        <v>0</v>
      </c>
      <c r="N43" s="419" t="n">
        <f aca="false">декабрь!H44*100/98</f>
        <v>0</v>
      </c>
      <c r="O43" s="421" t="n">
        <f aca="false">C43+D43+E43+F43+G43+H43+I43+J43+K43+L43+M43+N43</f>
        <v>0</v>
      </c>
      <c r="P43" s="431" t="n">
        <v>0.728</v>
      </c>
      <c r="Q43" s="432"/>
      <c r="R43" s="416" t="n">
        <f aca="false">R42+1</f>
        <v>35</v>
      </c>
      <c r="S43" s="355"/>
      <c r="T43" s="217" t="n">
        <f aca="false">Q43-O43</f>
        <v>0</v>
      </c>
    </row>
    <row r="44" customFormat="false" ht="10.15" hidden="false" customHeight="true" outlineLevel="0" collapsed="false">
      <c r="A44" s="416" t="n">
        <f aca="false">A43+1</f>
        <v>37</v>
      </c>
      <c r="B44" s="355"/>
      <c r="C44" s="423"/>
      <c r="D44" s="423"/>
      <c r="E44" s="423"/>
      <c r="F44" s="423"/>
      <c r="G44" s="423"/>
      <c r="H44" s="423"/>
      <c r="I44" s="423"/>
      <c r="J44" s="423"/>
      <c r="K44" s="419"/>
      <c r="L44" s="419" t="n">
        <f aca="false">октябрь!H45*100/98</f>
        <v>0</v>
      </c>
      <c r="M44" s="420" t="n">
        <f aca="false">ноябрь!H48*100/98</f>
        <v>0</v>
      </c>
      <c r="N44" s="419" t="n">
        <f aca="false">декабрь!H45*100/98</f>
        <v>0</v>
      </c>
      <c r="O44" s="421" t="n">
        <f aca="false">C44+D44+E44+F44+G44+H44+I44+J44+K44+L44+M44+N44</f>
        <v>0</v>
      </c>
      <c r="P44" s="431" t="n">
        <v>0</v>
      </c>
      <c r="Q44" s="432"/>
      <c r="R44" s="416" t="n">
        <f aca="false">R43+1</f>
        <v>36</v>
      </c>
      <c r="S44" s="355"/>
      <c r="T44" s="217" t="n">
        <f aca="false">Q44-O44</f>
        <v>0</v>
      </c>
    </row>
    <row r="45" customFormat="false" ht="12.8" hidden="false" customHeight="false" outlineLevel="0" collapsed="false">
      <c r="A45" s="416" t="n">
        <f aca="false">A44+1</f>
        <v>38</v>
      </c>
      <c r="B45" s="355"/>
      <c r="C45" s="424"/>
      <c r="D45" s="423"/>
      <c r="E45" s="423"/>
      <c r="F45" s="423"/>
      <c r="G45" s="423"/>
      <c r="H45" s="423"/>
      <c r="I45" s="423"/>
      <c r="J45" s="423"/>
      <c r="K45" s="419"/>
      <c r="L45" s="419" t="n">
        <f aca="false">октябрь!H46*100/98</f>
        <v>0</v>
      </c>
      <c r="M45" s="420" t="n">
        <f aca="false">ноябрь!H49*100/98</f>
        <v>0</v>
      </c>
      <c r="N45" s="419" t="n">
        <f aca="false">декабрь!H46*100/98</f>
        <v>0</v>
      </c>
      <c r="O45" s="421" t="n">
        <f aca="false">C45+D45+E45+F45+G45+H45+I45+J45+K45+L45+M45+N45</f>
        <v>0</v>
      </c>
      <c r="P45" s="431" t="n">
        <v>8.41628571428571</v>
      </c>
      <c r="Q45" s="432"/>
      <c r="R45" s="416" t="n">
        <f aca="false">R44+1</f>
        <v>37</v>
      </c>
      <c r="S45" s="355"/>
      <c r="T45" s="217" t="n">
        <f aca="false">Q45-O45</f>
        <v>0</v>
      </c>
    </row>
    <row r="46" customFormat="false" ht="12.8" hidden="false" customHeight="false" outlineLevel="0" collapsed="false">
      <c r="A46" s="416" t="n">
        <f aca="false">A45+1</f>
        <v>39</v>
      </c>
      <c r="B46" s="355"/>
      <c r="C46" s="423"/>
      <c r="D46" s="423"/>
      <c r="E46" s="423"/>
      <c r="F46" s="423"/>
      <c r="G46" s="423"/>
      <c r="H46" s="423"/>
      <c r="I46" s="423"/>
      <c r="J46" s="423"/>
      <c r="K46" s="419"/>
      <c r="L46" s="419" t="n">
        <f aca="false">октябрь!H47*100/98</f>
        <v>0</v>
      </c>
      <c r="M46" s="420" t="n">
        <f aca="false">ноябрь!H50*100/98</f>
        <v>0</v>
      </c>
      <c r="N46" s="419" t="n">
        <f aca="false">декабрь!H47*100/98</f>
        <v>0</v>
      </c>
      <c r="O46" s="421" t="n">
        <f aca="false">C46+D46+E46+F46+G46+H46+I46+J46+K46+L46+M46+N46</f>
        <v>0</v>
      </c>
      <c r="P46" s="431" t="n">
        <v>0</v>
      </c>
      <c r="Q46" s="432"/>
      <c r="R46" s="416" t="n">
        <f aca="false">R45+1</f>
        <v>38</v>
      </c>
      <c r="S46" s="355"/>
      <c r="T46" s="217" t="n">
        <f aca="false">Q46-O46</f>
        <v>0</v>
      </c>
    </row>
    <row r="47" customFormat="false" ht="12.8" hidden="false" customHeight="false" outlineLevel="0" collapsed="false">
      <c r="A47" s="416" t="n">
        <f aca="false">A46+1</f>
        <v>40</v>
      </c>
      <c r="B47" s="355"/>
      <c r="C47" s="423"/>
      <c r="D47" s="423"/>
      <c r="E47" s="423"/>
      <c r="F47" s="423"/>
      <c r="G47" s="423"/>
      <c r="H47" s="423"/>
      <c r="I47" s="423"/>
      <c r="J47" s="423"/>
      <c r="K47" s="419"/>
      <c r="L47" s="419" t="n">
        <f aca="false">октябрь!H48*100/98</f>
        <v>0</v>
      </c>
      <c r="M47" s="420" t="n">
        <f aca="false">ноябрь!H51*100/98</f>
        <v>0</v>
      </c>
      <c r="N47" s="419" t="n">
        <f aca="false">декабрь!H48*100/98</f>
        <v>0</v>
      </c>
      <c r="O47" s="421" t="n">
        <f aca="false">C47+D47+E47+F47+G47+H47+I47+J47+K47+L47+M47+N47</f>
        <v>0</v>
      </c>
      <c r="P47" s="431" t="n">
        <v>1.03085714285714</v>
      </c>
      <c r="Q47" s="432"/>
      <c r="R47" s="416" t="n">
        <f aca="false">R46+1</f>
        <v>39</v>
      </c>
      <c r="S47" s="355"/>
      <c r="T47" s="217" t="n">
        <f aca="false">Q47-O47</f>
        <v>0</v>
      </c>
    </row>
    <row r="48" customFormat="false" ht="11.25" hidden="false" customHeight="true" outlineLevel="0" collapsed="false">
      <c r="A48" s="416" t="n">
        <f aca="false">A47+1</f>
        <v>41</v>
      </c>
      <c r="B48" s="355"/>
      <c r="C48" s="423"/>
      <c r="D48" s="423"/>
      <c r="E48" s="423"/>
      <c r="F48" s="423"/>
      <c r="G48" s="423"/>
      <c r="H48" s="423"/>
      <c r="I48" s="423"/>
      <c r="J48" s="423"/>
      <c r="K48" s="419"/>
      <c r="L48" s="419" t="n">
        <f aca="false">октябрь!H49*100/98</f>
        <v>0</v>
      </c>
      <c r="M48" s="420" t="n">
        <f aca="false">ноябрь!H52*100/98</f>
        <v>0</v>
      </c>
      <c r="N48" s="419" t="n">
        <f aca="false">декабрь!H49*100/98</f>
        <v>0</v>
      </c>
      <c r="O48" s="421" t="n">
        <f aca="false">C48+D48+E48+F48+G48+H48+I48+J48+K48+L48+M48+N48</f>
        <v>0</v>
      </c>
      <c r="P48" s="431" t="n">
        <v>0</v>
      </c>
      <c r="Q48" s="432"/>
      <c r="R48" s="416" t="n">
        <f aca="false">R47+1</f>
        <v>40</v>
      </c>
      <c r="S48" s="355"/>
      <c r="T48" s="217" t="n">
        <f aca="false">Q48-O48</f>
        <v>0</v>
      </c>
    </row>
    <row r="49" customFormat="false" ht="12.8" hidden="false" customHeight="false" outlineLevel="0" collapsed="false">
      <c r="A49" s="416" t="n">
        <f aca="false">A48+1</f>
        <v>42</v>
      </c>
      <c r="B49" s="355"/>
      <c r="C49" s="423"/>
      <c r="D49" s="423"/>
      <c r="E49" s="423"/>
      <c r="F49" s="423"/>
      <c r="G49" s="423"/>
      <c r="H49" s="423"/>
      <c r="I49" s="423"/>
      <c r="J49" s="423"/>
      <c r="K49" s="419"/>
      <c r="L49" s="419" t="n">
        <f aca="false">октябрь!H50*100/98</f>
        <v>0</v>
      </c>
      <c r="M49" s="420" t="n">
        <f aca="false">ноябрь!H53*100/98</f>
        <v>0</v>
      </c>
      <c r="N49" s="419" t="n">
        <f aca="false">декабрь!H50*100/98</f>
        <v>0</v>
      </c>
      <c r="O49" s="421" t="n">
        <f aca="false">C49+D49+E49+F49+G49+H49+I49+J49+K49+L49+M49+N49</f>
        <v>0</v>
      </c>
      <c r="P49" s="431" t="n">
        <v>0</v>
      </c>
      <c r="Q49" s="432"/>
      <c r="R49" s="416" t="n">
        <f aca="false">R48+1</f>
        <v>41</v>
      </c>
      <c r="S49" s="355"/>
      <c r="T49" s="217" t="n">
        <f aca="false">Q49-O49</f>
        <v>0</v>
      </c>
    </row>
    <row r="50" customFormat="false" ht="12.8" hidden="false" customHeight="false" outlineLevel="0" collapsed="false">
      <c r="A50" s="416" t="n">
        <f aca="false">A49+1</f>
        <v>43</v>
      </c>
      <c r="B50" s="355"/>
      <c r="C50" s="423"/>
      <c r="D50" s="423"/>
      <c r="E50" s="423"/>
      <c r="F50" s="423"/>
      <c r="G50" s="423"/>
      <c r="H50" s="423"/>
      <c r="I50" s="423"/>
      <c r="J50" s="423"/>
      <c r="K50" s="419"/>
      <c r="L50" s="419" t="n">
        <f aca="false">октябрь!H51*100/98</f>
        <v>0</v>
      </c>
      <c r="M50" s="420" t="n">
        <f aca="false">ноябрь!H54*100/98</f>
        <v>0</v>
      </c>
      <c r="N50" s="419" t="n">
        <f aca="false">декабрь!H51*100/98</f>
        <v>0</v>
      </c>
      <c r="O50" s="421" t="n">
        <f aca="false">C50+D50+E50+F50+G50+H50+I50+J50+K50+L50+M50+N50</f>
        <v>0</v>
      </c>
      <c r="P50" s="431" t="n">
        <v>3.91085714285714</v>
      </c>
      <c r="Q50" s="432"/>
      <c r="R50" s="416" t="n">
        <f aca="false">R49+1</f>
        <v>42</v>
      </c>
      <c r="S50" s="355"/>
      <c r="T50" s="217" t="n">
        <f aca="false">Q50-O50</f>
        <v>0</v>
      </c>
    </row>
    <row r="51" customFormat="false" ht="13.5" hidden="false" customHeight="true" outlineLevel="0" collapsed="false">
      <c r="A51" s="416" t="n">
        <f aca="false">A50+1</f>
        <v>44</v>
      </c>
      <c r="B51" s="355"/>
      <c r="C51" s="423"/>
      <c r="D51" s="423"/>
      <c r="E51" s="423"/>
      <c r="F51" s="423"/>
      <c r="G51" s="423"/>
      <c r="H51" s="423"/>
      <c r="I51" s="423"/>
      <c r="J51" s="423"/>
      <c r="K51" s="419"/>
      <c r="L51" s="419" t="n">
        <f aca="false">октябрь!H52*100/98</f>
        <v>0</v>
      </c>
      <c r="M51" s="420" t="n">
        <f aca="false">ноябрь!H55*100/98</f>
        <v>0</v>
      </c>
      <c r="N51" s="419" t="n">
        <f aca="false">декабрь!H52*100/98</f>
        <v>0</v>
      </c>
      <c r="O51" s="421" t="n">
        <f aca="false">C51+D51+E51+F51+G51+H51+I51+J51+K51+L51+M51+N51</f>
        <v>0</v>
      </c>
      <c r="P51" s="431" t="n">
        <v>1.22228571428571</v>
      </c>
      <c r="Q51" s="432"/>
      <c r="R51" s="416" t="n">
        <f aca="false">R50+1</f>
        <v>43</v>
      </c>
      <c r="S51" s="355"/>
      <c r="T51" s="217" t="n">
        <f aca="false">Q51-O51</f>
        <v>0</v>
      </c>
    </row>
    <row r="52" customFormat="false" ht="12.8" hidden="false" customHeight="false" outlineLevel="0" collapsed="false">
      <c r="A52" s="416" t="n">
        <f aca="false">A51+1</f>
        <v>45</v>
      </c>
      <c r="B52" s="355"/>
      <c r="C52" s="423"/>
      <c r="D52" s="423"/>
      <c r="E52" s="423"/>
      <c r="F52" s="423"/>
      <c r="G52" s="423"/>
      <c r="H52" s="423"/>
      <c r="I52" s="423"/>
      <c r="J52" s="423"/>
      <c r="K52" s="419"/>
      <c r="L52" s="419" t="n">
        <f aca="false">октябрь!H53*100/98</f>
        <v>0</v>
      </c>
      <c r="M52" s="420" t="n">
        <f aca="false">ноябрь!H56*100/98</f>
        <v>0</v>
      </c>
      <c r="N52" s="419" t="n">
        <f aca="false">декабрь!H53*100/98</f>
        <v>0</v>
      </c>
      <c r="O52" s="421" t="n">
        <f aca="false">C52+D52+E52+F52+G52+H52+I52+J52+K52+L52+M52+N52</f>
        <v>0</v>
      </c>
      <c r="P52" s="431" t="n">
        <v>0</v>
      </c>
      <c r="Q52" s="432"/>
      <c r="R52" s="416" t="n">
        <f aca="false">R51+1</f>
        <v>44</v>
      </c>
      <c r="S52" s="355"/>
      <c r="T52" s="217" t="n">
        <f aca="false">Q52-O52</f>
        <v>0</v>
      </c>
    </row>
    <row r="53" customFormat="false" ht="12.8" hidden="false" customHeight="false" outlineLevel="0" collapsed="false">
      <c r="A53" s="416" t="n">
        <f aca="false">A52+1</f>
        <v>46</v>
      </c>
      <c r="B53" s="355"/>
      <c r="C53" s="423"/>
      <c r="D53" s="423"/>
      <c r="E53" s="423"/>
      <c r="F53" s="423"/>
      <c r="G53" s="423"/>
      <c r="H53" s="423"/>
      <c r="I53" s="423"/>
      <c r="J53" s="423"/>
      <c r="K53" s="419"/>
      <c r="L53" s="419" t="n">
        <f aca="false">октябрь!H54*100/98</f>
        <v>0</v>
      </c>
      <c r="M53" s="420" t="n">
        <f aca="false">ноябрь!H57*100/98</f>
        <v>0</v>
      </c>
      <c r="N53" s="419" t="n">
        <f aca="false">декабрь!H54*100/98</f>
        <v>0</v>
      </c>
      <c r="O53" s="421" t="n">
        <f aca="false">C53+D53+E53+F53+G53+H53+I53+J53+K53+L53+M53+N53</f>
        <v>0</v>
      </c>
      <c r="P53" s="431" t="n">
        <v>0</v>
      </c>
      <c r="Q53" s="432"/>
      <c r="R53" s="416" t="n">
        <f aca="false">R52+1</f>
        <v>45</v>
      </c>
      <c r="S53" s="355"/>
      <c r="T53" s="217" t="n">
        <f aca="false">Q53-O53</f>
        <v>0</v>
      </c>
    </row>
    <row r="54" customFormat="false" ht="10.5" hidden="false" customHeight="true" outlineLevel="0" collapsed="false">
      <c r="A54" s="416" t="n">
        <f aca="false">A53+1</f>
        <v>47</v>
      </c>
      <c r="B54" s="355"/>
      <c r="C54" s="423"/>
      <c r="D54" s="423"/>
      <c r="E54" s="423"/>
      <c r="F54" s="423"/>
      <c r="G54" s="423"/>
      <c r="H54" s="423"/>
      <c r="I54" s="423"/>
      <c r="J54" s="423"/>
      <c r="K54" s="419"/>
      <c r="L54" s="419" t="n">
        <f aca="false">октябрь!H55*100/98</f>
        <v>0</v>
      </c>
      <c r="M54" s="420" t="n">
        <f aca="false">ноябрь!H58*100/98</f>
        <v>0</v>
      </c>
      <c r="N54" s="419" t="n">
        <f aca="false">декабрь!H55*100/98</f>
        <v>0</v>
      </c>
      <c r="O54" s="421" t="n">
        <f aca="false">C54+D54+E54+F54+G54+H54+I54+J54+K54+L54+M54+N54</f>
        <v>0</v>
      </c>
      <c r="P54" s="431" t="n">
        <v>2.006</v>
      </c>
      <c r="Q54" s="432"/>
      <c r="R54" s="416" t="n">
        <f aca="false">R53+1</f>
        <v>46</v>
      </c>
      <c r="S54" s="355"/>
      <c r="T54" s="217" t="n">
        <f aca="false">Q54-O54</f>
        <v>0</v>
      </c>
    </row>
    <row r="55" customFormat="false" ht="12.75" hidden="false" customHeight="true" outlineLevel="0" collapsed="false">
      <c r="A55" s="416" t="n">
        <f aca="false">A54+1</f>
        <v>48</v>
      </c>
      <c r="B55" s="355"/>
      <c r="C55" s="423"/>
      <c r="D55" s="423"/>
      <c r="E55" s="423"/>
      <c r="F55" s="423"/>
      <c r="G55" s="423"/>
      <c r="H55" s="423"/>
      <c r="I55" s="423"/>
      <c r="J55" s="423"/>
      <c r="K55" s="419"/>
      <c r="L55" s="419" t="n">
        <f aca="false">октябрь!H56*100/98</f>
        <v>0</v>
      </c>
      <c r="M55" s="420" t="n">
        <f aca="false">ноябрь!H59*100/98</f>
        <v>0</v>
      </c>
      <c r="N55" s="419" t="n">
        <f aca="false">декабрь!H56*100/98</f>
        <v>0</v>
      </c>
      <c r="O55" s="421" t="n">
        <f aca="false">C55+D55+E55+F55+G55+H55+I55+J55+K55+L55+M55+N55</f>
        <v>0</v>
      </c>
      <c r="P55" s="431" t="n">
        <v>1.904</v>
      </c>
      <c r="Q55" s="432"/>
      <c r="R55" s="416" t="n">
        <f aca="false">R54+1</f>
        <v>47</v>
      </c>
      <c r="S55" s="355"/>
      <c r="T55" s="217" t="n">
        <f aca="false">Q55-O55</f>
        <v>0</v>
      </c>
    </row>
    <row r="56" customFormat="false" ht="12.8" hidden="false" customHeight="false" outlineLevel="0" collapsed="false">
      <c r="A56" s="416" t="n">
        <f aca="false">A55+1</f>
        <v>49</v>
      </c>
      <c r="B56" s="355"/>
      <c r="C56" s="423"/>
      <c r="D56" s="423"/>
      <c r="E56" s="423"/>
      <c r="F56" s="423"/>
      <c r="G56" s="423"/>
      <c r="H56" s="423"/>
      <c r="I56" s="423"/>
      <c r="J56" s="423"/>
      <c r="K56" s="419"/>
      <c r="L56" s="419" t="n">
        <f aca="false">октябрь!H57*100/98</f>
        <v>0</v>
      </c>
      <c r="M56" s="420" t="n">
        <f aca="false">ноябрь!H60*100/98</f>
        <v>0</v>
      </c>
      <c r="N56" s="419" t="n">
        <f aca="false">декабрь!H57*100/98</f>
        <v>0</v>
      </c>
      <c r="O56" s="421" t="n">
        <f aca="false">C56+D56+E56+F56+G56+H56+I56+J56+K56+L56+M56+N56</f>
        <v>0</v>
      </c>
      <c r="P56" s="431" t="n">
        <v>0</v>
      </c>
      <c r="Q56" s="432"/>
      <c r="R56" s="416" t="n">
        <f aca="false">R55+1</f>
        <v>48</v>
      </c>
      <c r="S56" s="355"/>
      <c r="T56" s="217" t="n">
        <f aca="false">Q56-O56</f>
        <v>0</v>
      </c>
    </row>
    <row r="57" customFormat="false" ht="12.8" hidden="false" customHeight="false" outlineLevel="0" collapsed="false">
      <c r="A57" s="416" t="n">
        <f aca="false">A56+1</f>
        <v>50</v>
      </c>
      <c r="B57" s="355"/>
      <c r="C57" s="423"/>
      <c r="D57" s="423"/>
      <c r="E57" s="423"/>
      <c r="F57" s="423"/>
      <c r="G57" s="423"/>
      <c r="H57" s="423"/>
      <c r="I57" s="423"/>
      <c r="J57" s="423"/>
      <c r="K57" s="419"/>
      <c r="L57" s="419" t="n">
        <f aca="false">октябрь!H58*100/98</f>
        <v>0</v>
      </c>
      <c r="M57" s="420" t="n">
        <f aca="false">ноябрь!H61*100/98</f>
        <v>0</v>
      </c>
      <c r="N57" s="419" t="n">
        <f aca="false">декабрь!H58*100/98</f>
        <v>0</v>
      </c>
      <c r="O57" s="421" t="n">
        <f aca="false">C57+D57+E57+F57+G57+H57+I57+J57+K57+L57+M57+N57</f>
        <v>0</v>
      </c>
      <c r="P57" s="431" t="n">
        <v>12.3168571428571</v>
      </c>
      <c r="Q57" s="432"/>
      <c r="R57" s="416" t="n">
        <f aca="false">R56+1</f>
        <v>49</v>
      </c>
      <c r="S57" s="355"/>
      <c r="T57" s="217" t="n">
        <f aca="false">Q57-O57</f>
        <v>0</v>
      </c>
    </row>
    <row r="58" customFormat="false" ht="12.8" hidden="false" customHeight="false" outlineLevel="0" collapsed="false">
      <c r="A58" s="416" t="n">
        <f aca="false">A57+1</f>
        <v>51</v>
      </c>
      <c r="B58" s="355"/>
      <c r="C58" s="423"/>
      <c r="D58" s="423"/>
      <c r="E58" s="423"/>
      <c r="F58" s="423"/>
      <c r="G58" s="423"/>
      <c r="H58" s="423"/>
      <c r="I58" s="423"/>
      <c r="J58" s="423"/>
      <c r="K58" s="419"/>
      <c r="L58" s="419" t="n">
        <f aca="false">октябрь!H59*100/98</f>
        <v>0</v>
      </c>
      <c r="M58" s="420" t="n">
        <f aca="false">ноябрь!H62*100/98</f>
        <v>0</v>
      </c>
      <c r="N58" s="419" t="n">
        <f aca="false">декабрь!H59*100/98</f>
        <v>0</v>
      </c>
      <c r="O58" s="421" t="n">
        <f aca="false">C58+D58+E58+F58+G58+H58+I58+J58+K58+L58+M58+N58</f>
        <v>0</v>
      </c>
      <c r="P58" s="431" t="n">
        <v>0.977714285714286</v>
      </c>
      <c r="Q58" s="432"/>
      <c r="R58" s="416" t="n">
        <f aca="false">R57+1</f>
        <v>50</v>
      </c>
      <c r="S58" s="355"/>
      <c r="T58" s="217" t="n">
        <f aca="false">Q58-O58</f>
        <v>0</v>
      </c>
    </row>
    <row r="59" customFormat="false" ht="12.8" hidden="false" customHeight="false" outlineLevel="0" collapsed="false">
      <c r="A59" s="416" t="n">
        <f aca="false">A58+1</f>
        <v>52</v>
      </c>
      <c r="B59" s="355"/>
      <c r="C59" s="423"/>
      <c r="D59" s="423"/>
      <c r="E59" s="423"/>
      <c r="F59" s="423"/>
      <c r="G59" s="423"/>
      <c r="H59" s="423"/>
      <c r="I59" s="423"/>
      <c r="J59" s="423"/>
      <c r="K59" s="419"/>
      <c r="L59" s="419" t="n">
        <f aca="false">октябрь!H60*100/98</f>
        <v>0</v>
      </c>
      <c r="M59" s="420" t="n">
        <f aca="false">ноябрь!H63*100/98</f>
        <v>0</v>
      </c>
      <c r="N59" s="419" t="n">
        <f aca="false">декабрь!H60*100/98</f>
        <v>0</v>
      </c>
      <c r="O59" s="421" t="n">
        <f aca="false">C59+D59+E59+F59+G59+H59+I59+J59+K59+L59+M59+N59</f>
        <v>0</v>
      </c>
      <c r="P59" s="431" t="n">
        <v>0</v>
      </c>
      <c r="Q59" s="432"/>
      <c r="R59" s="416" t="n">
        <f aca="false">R58+1</f>
        <v>51</v>
      </c>
      <c r="S59" s="355"/>
      <c r="T59" s="217" t="n">
        <f aca="false">Q59-O59</f>
        <v>0</v>
      </c>
    </row>
    <row r="60" customFormat="false" ht="12.8" hidden="false" customHeight="false" outlineLevel="0" collapsed="false">
      <c r="A60" s="416" t="n">
        <f aca="false">A59+1</f>
        <v>53</v>
      </c>
      <c r="B60" s="355"/>
      <c r="C60" s="423"/>
      <c r="D60" s="423"/>
      <c r="E60" s="423"/>
      <c r="F60" s="423"/>
      <c r="G60" s="423"/>
      <c r="H60" s="423"/>
      <c r="I60" s="423"/>
      <c r="J60" s="423"/>
      <c r="K60" s="419"/>
      <c r="L60" s="419" t="n">
        <f aca="false">октябрь!H61*100/98</f>
        <v>0</v>
      </c>
      <c r="M60" s="420" t="n">
        <f aca="false">ноябрь!H64*100/98</f>
        <v>0</v>
      </c>
      <c r="N60" s="419" t="n">
        <f aca="false">декабрь!H61*100/98</f>
        <v>0</v>
      </c>
      <c r="O60" s="421" t="n">
        <f aca="false">C60+D60+E60+F60+G60+H60+I60+J60+K60+L60+M60+N60</f>
        <v>0</v>
      </c>
      <c r="P60" s="431" t="n">
        <v>0.733714285714286</v>
      </c>
      <c r="Q60" s="432"/>
      <c r="R60" s="416" t="n">
        <f aca="false">R59+1</f>
        <v>52</v>
      </c>
      <c r="S60" s="355"/>
      <c r="T60" s="217" t="n">
        <f aca="false">Q60-O60</f>
        <v>0</v>
      </c>
    </row>
    <row r="61" customFormat="false" ht="12.8" hidden="false" customHeight="false" outlineLevel="0" collapsed="false">
      <c r="A61" s="416" t="n">
        <f aca="false">A60+1</f>
        <v>54</v>
      </c>
      <c r="B61" s="355"/>
      <c r="C61" s="423"/>
      <c r="D61" s="423"/>
      <c r="E61" s="423"/>
      <c r="F61" s="423"/>
      <c r="G61" s="423"/>
      <c r="H61" s="423"/>
      <c r="I61" s="423"/>
      <c r="J61" s="423"/>
      <c r="K61" s="419"/>
      <c r="L61" s="419" t="n">
        <f aca="false">октябрь!H62*100/98</f>
        <v>0</v>
      </c>
      <c r="M61" s="420" t="n">
        <f aca="false">ноябрь!H65*100/98</f>
        <v>0</v>
      </c>
      <c r="N61" s="419" t="n">
        <f aca="false">декабрь!H62*100/98</f>
        <v>0</v>
      </c>
      <c r="O61" s="421" t="n">
        <f aca="false">C61+D61+E61+F61+G61+H61+I61+J61+K61+L61+M61+N61</f>
        <v>0</v>
      </c>
      <c r="P61" s="431" t="n">
        <v>0</v>
      </c>
      <c r="Q61" s="432"/>
      <c r="R61" s="416" t="n">
        <f aca="false">R60+1</f>
        <v>53</v>
      </c>
      <c r="S61" s="355"/>
      <c r="T61" s="217" t="n">
        <f aca="false">Q61-O61</f>
        <v>0</v>
      </c>
    </row>
    <row r="62" customFormat="false" ht="12.8" hidden="false" customHeight="false" outlineLevel="0" collapsed="false">
      <c r="A62" s="416" t="n">
        <f aca="false">A61+1</f>
        <v>55</v>
      </c>
      <c r="B62" s="355"/>
      <c r="C62" s="423"/>
      <c r="D62" s="423"/>
      <c r="E62" s="423"/>
      <c r="F62" s="423"/>
      <c r="G62" s="423"/>
      <c r="H62" s="423"/>
      <c r="I62" s="423"/>
      <c r="J62" s="423"/>
      <c r="K62" s="419"/>
      <c r="L62" s="419" t="n">
        <f aca="false">октябрь!H63*100/98</f>
        <v>0</v>
      </c>
      <c r="M62" s="420" t="n">
        <f aca="false">ноябрь!H66*100/98</f>
        <v>0</v>
      </c>
      <c r="N62" s="419" t="n">
        <f aca="false">декабрь!H63*100/98</f>
        <v>0</v>
      </c>
      <c r="O62" s="421" t="n">
        <f aca="false">C62+D62+E62+F62+G62+H62+I62+J62+K62+L62+M62+N62</f>
        <v>0</v>
      </c>
      <c r="P62" s="431" t="n">
        <v>0</v>
      </c>
      <c r="Q62" s="432"/>
      <c r="R62" s="416" t="n">
        <f aca="false">R61+1</f>
        <v>54</v>
      </c>
      <c r="S62" s="355"/>
      <c r="T62" s="217" t="n">
        <f aca="false">Q62-O62</f>
        <v>0</v>
      </c>
    </row>
    <row r="63" customFormat="false" ht="12" hidden="false" customHeight="true" outlineLevel="0" collapsed="false">
      <c r="A63" s="416" t="n">
        <f aca="false">A62+1</f>
        <v>56</v>
      </c>
      <c r="B63" s="212"/>
      <c r="C63" s="423"/>
      <c r="D63" s="423"/>
      <c r="E63" s="423"/>
      <c r="F63" s="423"/>
      <c r="G63" s="423"/>
      <c r="H63" s="423"/>
      <c r="I63" s="423"/>
      <c r="J63" s="423"/>
      <c r="K63" s="419"/>
      <c r="L63" s="419" t="n">
        <f aca="false">октябрь!H64*100/98</f>
        <v>0</v>
      </c>
      <c r="M63" s="420" t="n">
        <f aca="false">ноябрь!H67*100/98</f>
        <v>0</v>
      </c>
      <c r="N63" s="419" t="n">
        <f aca="false">декабрь!H64*100/98</f>
        <v>0</v>
      </c>
      <c r="O63" s="421" t="n">
        <f aca="false">C63+D63+E63+F63+G63+H63+I63+J63+K63+L63+M63+N63</f>
        <v>0</v>
      </c>
      <c r="P63" s="431" t="n">
        <v>1.19</v>
      </c>
      <c r="Q63" s="432"/>
      <c r="R63" s="416" t="n">
        <f aca="false">R62+1</f>
        <v>55</v>
      </c>
      <c r="S63" s="212"/>
      <c r="T63" s="217" t="n">
        <f aca="false">Q63-O63</f>
        <v>0</v>
      </c>
    </row>
    <row r="64" customFormat="false" ht="12.8" hidden="false" customHeight="false" outlineLevel="0" collapsed="false">
      <c r="A64" s="416" t="n">
        <f aca="false">A63+1</f>
        <v>57</v>
      </c>
      <c r="B64" s="355"/>
      <c r="C64" s="423"/>
      <c r="D64" s="423"/>
      <c r="E64" s="423"/>
      <c r="F64" s="423"/>
      <c r="G64" s="423"/>
      <c r="H64" s="423"/>
      <c r="I64" s="423"/>
      <c r="J64" s="423"/>
      <c r="K64" s="419"/>
      <c r="L64" s="419" t="n">
        <f aca="false">октябрь!H65*100/98</f>
        <v>0</v>
      </c>
      <c r="M64" s="420" t="n">
        <f aca="false">ноябрь!H68*100/98</f>
        <v>0</v>
      </c>
      <c r="N64" s="419" t="n">
        <f aca="false">декабрь!H65*100/98</f>
        <v>0</v>
      </c>
      <c r="O64" s="421" t="n">
        <f aca="false">C64+D64+E64+F64+G64+H64+I64+J64+K64+L64+M64+N64</f>
        <v>0</v>
      </c>
      <c r="P64" s="431" t="n">
        <v>0</v>
      </c>
      <c r="Q64" s="432"/>
      <c r="R64" s="416" t="n">
        <f aca="false">R63+1</f>
        <v>56</v>
      </c>
      <c r="S64" s="355"/>
      <c r="T64" s="217" t="n">
        <f aca="false">Q64-O64</f>
        <v>0</v>
      </c>
    </row>
    <row r="65" customFormat="false" ht="12.8" hidden="false" customHeight="false" outlineLevel="0" collapsed="false">
      <c r="A65" s="416" t="n">
        <f aca="false">A64+1</f>
        <v>58</v>
      </c>
      <c r="B65" s="355"/>
      <c r="C65" s="423"/>
      <c r="D65" s="423"/>
      <c r="E65" s="423"/>
      <c r="F65" s="423"/>
      <c r="G65" s="423"/>
      <c r="H65" s="423"/>
      <c r="I65" s="423"/>
      <c r="J65" s="423"/>
      <c r="K65" s="419"/>
      <c r="L65" s="419" t="n">
        <f aca="false">октябрь!H66*100/98</f>
        <v>0</v>
      </c>
      <c r="M65" s="420" t="n">
        <f aca="false">ноябрь!H69*100/98</f>
        <v>0</v>
      </c>
      <c r="N65" s="419" t="n">
        <f aca="false">декабрь!H66*100/98</f>
        <v>0</v>
      </c>
      <c r="O65" s="421" t="n">
        <f aca="false">C65+D65+E65+F65+G65+H65+I65+J65+K65+L65+M65+N65</f>
        <v>0</v>
      </c>
      <c r="P65" s="431" t="n">
        <v>0.401142857142857</v>
      </c>
      <c r="Q65" s="432"/>
      <c r="R65" s="416" t="n">
        <f aca="false">R64+1</f>
        <v>57</v>
      </c>
      <c r="S65" s="355"/>
      <c r="T65" s="217" t="n">
        <f aca="false">Q65-O65</f>
        <v>0</v>
      </c>
    </row>
    <row r="66" customFormat="false" ht="12.8" hidden="false" customHeight="false" outlineLevel="0" collapsed="false">
      <c r="A66" s="416" t="n">
        <f aca="false">A65+1</f>
        <v>59</v>
      </c>
      <c r="B66" s="355"/>
      <c r="C66" s="423"/>
      <c r="D66" s="423"/>
      <c r="E66" s="423"/>
      <c r="F66" s="423"/>
      <c r="G66" s="423"/>
      <c r="H66" s="423"/>
      <c r="I66" s="423"/>
      <c r="J66" s="423"/>
      <c r="K66" s="419"/>
      <c r="L66" s="419" t="n">
        <f aca="false">октябрь!H67*100/98</f>
        <v>0</v>
      </c>
      <c r="M66" s="420" t="n">
        <f aca="false">ноябрь!H70*100/98</f>
        <v>0</v>
      </c>
      <c r="N66" s="419" t="n">
        <f aca="false">декабрь!H67*100/98</f>
        <v>0</v>
      </c>
      <c r="O66" s="421" t="n">
        <f aca="false">C66+D66+E66+F66+G66+H66+I66+J66+K66+L66+M66+N66</f>
        <v>0</v>
      </c>
      <c r="P66" s="431" t="n">
        <v>0</v>
      </c>
      <c r="Q66" s="432"/>
      <c r="R66" s="416" t="n">
        <f aca="false">R65+1</f>
        <v>58</v>
      </c>
      <c r="S66" s="355"/>
      <c r="T66" s="217" t="n">
        <f aca="false">Q66-O66</f>
        <v>0</v>
      </c>
    </row>
    <row r="67" customFormat="false" ht="12.8" hidden="false" customHeight="false" outlineLevel="0" collapsed="false">
      <c r="A67" s="416" t="n">
        <f aca="false">A66+1</f>
        <v>60</v>
      </c>
      <c r="B67" s="355"/>
      <c r="C67" s="423"/>
      <c r="D67" s="423"/>
      <c r="E67" s="423"/>
      <c r="F67" s="423"/>
      <c r="G67" s="423"/>
      <c r="H67" s="423"/>
      <c r="I67" s="423"/>
      <c r="J67" s="423"/>
      <c r="K67" s="419"/>
      <c r="L67" s="419" t="n">
        <f aca="false">октябрь!H68*100/98</f>
        <v>0</v>
      </c>
      <c r="M67" s="420" t="n">
        <f aca="false">ноябрь!H71*100/98</f>
        <v>0</v>
      </c>
      <c r="N67" s="419" t="n">
        <f aca="false">декабрь!H68*100/98</f>
        <v>0</v>
      </c>
      <c r="O67" s="421" t="n">
        <f aca="false">C67+D67+E67+F67+G67+H67+I67+J67+K67+L67+M67+N67</f>
        <v>0</v>
      </c>
      <c r="P67" s="431" t="n">
        <v>0</v>
      </c>
      <c r="Q67" s="432"/>
      <c r="R67" s="416" t="n">
        <f aca="false">R66+1</f>
        <v>59</v>
      </c>
      <c r="S67" s="355"/>
      <c r="T67" s="217" t="n">
        <f aca="false">Q67-O67</f>
        <v>0</v>
      </c>
    </row>
    <row r="68" customFormat="false" ht="12.8" hidden="false" customHeight="false" outlineLevel="0" collapsed="false">
      <c r="A68" s="416" t="n">
        <f aca="false">A67+1</f>
        <v>61</v>
      </c>
      <c r="B68" s="355"/>
      <c r="C68" s="423"/>
      <c r="D68" s="423"/>
      <c r="E68" s="423"/>
      <c r="F68" s="423"/>
      <c r="G68" s="423"/>
      <c r="H68" s="423"/>
      <c r="I68" s="423"/>
      <c r="J68" s="423"/>
      <c r="K68" s="419"/>
      <c r="L68" s="419" t="n">
        <f aca="false">октябрь!H69*100/98</f>
        <v>0</v>
      </c>
      <c r="M68" s="420" t="n">
        <f aca="false">ноябрь!H72*100/98</f>
        <v>0</v>
      </c>
      <c r="N68" s="419" t="n">
        <f aca="false">декабрь!H69*100/98</f>
        <v>0</v>
      </c>
      <c r="O68" s="421" t="n">
        <f aca="false">C68+D68+E68+F68+G68+H68+I68+J68+K68+L68+M68+N68</f>
        <v>0</v>
      </c>
      <c r="P68" s="431" t="n">
        <v>0.733428571428571</v>
      </c>
      <c r="Q68" s="432"/>
      <c r="R68" s="416" t="n">
        <f aca="false">R67+1</f>
        <v>60</v>
      </c>
      <c r="S68" s="355"/>
      <c r="T68" s="217" t="n">
        <f aca="false">Q68-O68</f>
        <v>0</v>
      </c>
    </row>
    <row r="69" customFormat="false" ht="12.8" hidden="false" customHeight="false" outlineLevel="0" collapsed="false">
      <c r="A69" s="416" t="n">
        <f aca="false">A68+1</f>
        <v>62</v>
      </c>
      <c r="B69" s="355"/>
      <c r="C69" s="423"/>
      <c r="D69" s="423"/>
      <c r="E69" s="423"/>
      <c r="F69" s="423"/>
      <c r="G69" s="423"/>
      <c r="H69" s="423"/>
      <c r="I69" s="423"/>
      <c r="J69" s="423"/>
      <c r="K69" s="419"/>
      <c r="L69" s="419" t="n">
        <f aca="false">октябрь!H70*100/98</f>
        <v>0</v>
      </c>
      <c r="M69" s="420" t="n">
        <f aca="false">ноябрь!H73*100/98</f>
        <v>0</v>
      </c>
      <c r="N69" s="419" t="n">
        <f aca="false">декабрь!H70*100/98</f>
        <v>0</v>
      </c>
      <c r="O69" s="421" t="n">
        <f aca="false">C69+D69+E69+F69+G69+H69+I69+J69+K69+L69+M69+N69</f>
        <v>0</v>
      </c>
      <c r="P69" s="431" t="n">
        <v>0.503714285714286</v>
      </c>
      <c r="Q69" s="432"/>
      <c r="R69" s="416" t="n">
        <f aca="false">R68+1</f>
        <v>61</v>
      </c>
      <c r="S69" s="355"/>
      <c r="T69" s="217" t="n">
        <f aca="false">Q69-O69</f>
        <v>0</v>
      </c>
    </row>
    <row r="70" customFormat="false" ht="12.8" hidden="false" customHeight="false" outlineLevel="0" collapsed="false">
      <c r="A70" s="416" t="n">
        <f aca="false">A69+1</f>
        <v>63</v>
      </c>
      <c r="B70" s="355"/>
      <c r="C70" s="423"/>
      <c r="D70" s="423"/>
      <c r="E70" s="423"/>
      <c r="F70" s="423"/>
      <c r="G70" s="423"/>
      <c r="H70" s="423"/>
      <c r="I70" s="423"/>
      <c r="J70" s="423"/>
      <c r="K70" s="419"/>
      <c r="L70" s="419" t="n">
        <f aca="false">октябрь!H71*100/98</f>
        <v>0</v>
      </c>
      <c r="M70" s="420" t="n">
        <f aca="false">ноябрь!H74*100/98</f>
        <v>0</v>
      </c>
      <c r="N70" s="419" t="n">
        <f aca="false">декабрь!H71*100/98</f>
        <v>0</v>
      </c>
      <c r="O70" s="421" t="n">
        <f aca="false">C70+D70+E70+F70+G70+H70+I70+J70+K70+L70+M70+N70</f>
        <v>0</v>
      </c>
      <c r="P70" s="431" t="n">
        <v>0.977714285714286</v>
      </c>
      <c r="Q70" s="432"/>
      <c r="R70" s="416" t="n">
        <f aca="false">R69+1</f>
        <v>62</v>
      </c>
      <c r="S70" s="355"/>
      <c r="T70" s="217" t="n">
        <f aca="false">Q70-O70</f>
        <v>0</v>
      </c>
    </row>
    <row r="71" customFormat="false" ht="12.8" hidden="false" customHeight="false" outlineLevel="0" collapsed="false">
      <c r="A71" s="416" t="n">
        <f aca="false">A70+1</f>
        <v>64</v>
      </c>
      <c r="B71" s="355"/>
      <c r="C71" s="423"/>
      <c r="D71" s="423"/>
      <c r="E71" s="423"/>
      <c r="F71" s="423"/>
      <c r="G71" s="423"/>
      <c r="H71" s="423"/>
      <c r="I71" s="423"/>
      <c r="J71" s="423"/>
      <c r="K71" s="419"/>
      <c r="L71" s="419" t="n">
        <f aca="false">октябрь!H72*100/98</f>
        <v>0</v>
      </c>
      <c r="M71" s="420" t="n">
        <f aca="false">ноябрь!H75*100/98</f>
        <v>0</v>
      </c>
      <c r="N71" s="419" t="n">
        <f aca="false">декабрь!H72*100/98</f>
        <v>0</v>
      </c>
      <c r="O71" s="421" t="n">
        <f aca="false">C71+D71+E71+F71+G71+H71+I71+J71+K71+L71+M71+N71</f>
        <v>0</v>
      </c>
      <c r="P71" s="431" t="n">
        <v>0</v>
      </c>
      <c r="Q71" s="432"/>
      <c r="R71" s="416" t="n">
        <f aca="false">R70+1</f>
        <v>63</v>
      </c>
      <c r="S71" s="355"/>
      <c r="T71" s="217" t="n">
        <f aca="false">Q71-O71</f>
        <v>0</v>
      </c>
    </row>
    <row r="72" customFormat="false" ht="12.8" hidden="false" customHeight="false" outlineLevel="0" collapsed="false">
      <c r="A72" s="416" t="n">
        <f aca="false">A71+1</f>
        <v>65</v>
      </c>
      <c r="B72" s="355"/>
      <c r="C72" s="423"/>
      <c r="D72" s="423"/>
      <c r="E72" s="423"/>
      <c r="F72" s="423"/>
      <c r="G72" s="423"/>
      <c r="H72" s="423"/>
      <c r="I72" s="423"/>
      <c r="J72" s="423"/>
      <c r="K72" s="419"/>
      <c r="L72" s="419" t="n">
        <f aca="false">октябрь!H73*100/98</f>
        <v>0</v>
      </c>
      <c r="M72" s="420" t="n">
        <f aca="false">ноябрь!H76*100/98</f>
        <v>0</v>
      </c>
      <c r="N72" s="419" t="n">
        <f aca="false">декабрь!H73*100/98</f>
        <v>0</v>
      </c>
      <c r="O72" s="421" t="n">
        <f aca="false">C72+D72+E72+F72+G72+H72+I72+J72+K72+L72+M72+N72</f>
        <v>0</v>
      </c>
      <c r="P72" s="431" t="n">
        <v>0</v>
      </c>
      <c r="Q72" s="432"/>
      <c r="R72" s="416" t="n">
        <f aca="false">R71+1</f>
        <v>64</v>
      </c>
      <c r="S72" s="355"/>
      <c r="T72" s="217" t="n">
        <f aca="false">Q72-O72</f>
        <v>0</v>
      </c>
    </row>
    <row r="73" customFormat="false" ht="12.8" hidden="false" customHeight="false" outlineLevel="0" collapsed="false">
      <c r="A73" s="416" t="n">
        <f aca="false">A72+1</f>
        <v>66</v>
      </c>
      <c r="B73" s="355"/>
      <c r="C73" s="423"/>
      <c r="D73" s="423"/>
      <c r="E73" s="423"/>
      <c r="F73" s="423"/>
      <c r="G73" s="423"/>
      <c r="H73" s="423"/>
      <c r="I73" s="423"/>
      <c r="J73" s="423"/>
      <c r="K73" s="419"/>
      <c r="L73" s="419" t="n">
        <f aca="false">октябрь!H74*100/98</f>
        <v>0</v>
      </c>
      <c r="M73" s="420" t="n">
        <f aca="false">ноябрь!H77*100/98</f>
        <v>0</v>
      </c>
      <c r="N73" s="419" t="n">
        <f aca="false">декабрь!H74*100/98</f>
        <v>0</v>
      </c>
      <c r="O73" s="421" t="n">
        <f aca="false">C73+D73+E73+F73+G73+H73+I73+J73+K73+L73+M73+N73</f>
        <v>0</v>
      </c>
      <c r="P73" s="431" t="n">
        <v>0</v>
      </c>
      <c r="Q73" s="432"/>
      <c r="R73" s="416" t="n">
        <f aca="false">R72+1</f>
        <v>65</v>
      </c>
      <c r="S73" s="355"/>
      <c r="T73" s="217" t="n">
        <f aca="false">Q73-O73</f>
        <v>0</v>
      </c>
    </row>
    <row r="74" customFormat="false" ht="12.8" hidden="false" customHeight="false" outlineLevel="0" collapsed="false">
      <c r="A74" s="416" t="n">
        <f aca="false">A73+1</f>
        <v>67</v>
      </c>
      <c r="B74" s="355"/>
      <c r="C74" s="423"/>
      <c r="D74" s="423"/>
      <c r="E74" s="423"/>
      <c r="F74" s="423"/>
      <c r="G74" s="423"/>
      <c r="H74" s="423"/>
      <c r="I74" s="423"/>
      <c r="J74" s="423"/>
      <c r="K74" s="419"/>
      <c r="L74" s="419" t="n">
        <f aca="false">октябрь!H75*100/98</f>
        <v>0</v>
      </c>
      <c r="M74" s="420" t="n">
        <f aca="false">ноябрь!H78*100/98</f>
        <v>0</v>
      </c>
      <c r="N74" s="419" t="n">
        <f aca="false">декабрь!H75*100/98</f>
        <v>0</v>
      </c>
      <c r="O74" s="421" t="n">
        <f aca="false">C74+D74+E74+F74+G74+H74+I74+J74+K74+L74+M74+N74</f>
        <v>0</v>
      </c>
      <c r="P74" s="431" t="n">
        <v>0</v>
      </c>
      <c r="Q74" s="432"/>
      <c r="R74" s="416" t="n">
        <f aca="false">R73+1</f>
        <v>66</v>
      </c>
      <c r="S74" s="355"/>
      <c r="T74" s="217" t="n">
        <f aca="false">Q74-O74</f>
        <v>0</v>
      </c>
    </row>
    <row r="75" customFormat="false" ht="12.8" hidden="false" customHeight="false" outlineLevel="0" collapsed="false">
      <c r="A75" s="416" t="n">
        <f aca="false">A74+1</f>
        <v>68</v>
      </c>
      <c r="B75" s="355"/>
      <c r="C75" s="423"/>
      <c r="D75" s="423"/>
      <c r="E75" s="423"/>
      <c r="F75" s="423"/>
      <c r="G75" s="423"/>
      <c r="H75" s="423"/>
      <c r="I75" s="423"/>
      <c r="J75" s="423"/>
      <c r="K75" s="419"/>
      <c r="L75" s="419" t="n">
        <f aca="false">октябрь!H76*100/98</f>
        <v>0</v>
      </c>
      <c r="M75" s="420" t="n">
        <f aca="false">ноябрь!H79*100/98</f>
        <v>0</v>
      </c>
      <c r="N75" s="419" t="n">
        <f aca="false">декабрь!H76*100/98</f>
        <v>0</v>
      </c>
      <c r="O75" s="421" t="n">
        <f aca="false">C75+D75+E75+F75+G75+H75+I75+J75+K75+L75+M75+N75</f>
        <v>0</v>
      </c>
      <c r="P75" s="431" t="n">
        <v>0</v>
      </c>
      <c r="Q75" s="432"/>
      <c r="R75" s="416" t="n">
        <f aca="false">R74+1</f>
        <v>67</v>
      </c>
      <c r="S75" s="355"/>
      <c r="T75" s="217" t="n">
        <f aca="false">Q75-O75</f>
        <v>0</v>
      </c>
    </row>
    <row r="76" customFormat="false" ht="12.8" hidden="false" customHeight="false" outlineLevel="0" collapsed="false">
      <c r="A76" s="416" t="n">
        <f aca="false">A75+1</f>
        <v>69</v>
      </c>
      <c r="B76" s="355"/>
      <c r="C76" s="423"/>
      <c r="D76" s="423"/>
      <c r="E76" s="423"/>
      <c r="F76" s="423"/>
      <c r="G76" s="423"/>
      <c r="H76" s="423"/>
      <c r="I76" s="423"/>
      <c r="J76" s="423"/>
      <c r="K76" s="419"/>
      <c r="L76" s="419" t="n">
        <f aca="false">октябрь!H77*100/98</f>
        <v>0</v>
      </c>
      <c r="M76" s="420" t="n">
        <f aca="false">ноябрь!H80*100/98</f>
        <v>0</v>
      </c>
      <c r="N76" s="419" t="n">
        <f aca="false">декабрь!H77*100/98</f>
        <v>0</v>
      </c>
      <c r="O76" s="421" t="n">
        <f aca="false">C76+D76+E76+F76+G76+H76+I76+J76+K76+L76+M76+N76</f>
        <v>0</v>
      </c>
      <c r="P76" s="431" t="n">
        <v>4.74485714285714</v>
      </c>
      <c r="Q76" s="432"/>
      <c r="R76" s="416" t="n">
        <f aca="false">R75+1</f>
        <v>68</v>
      </c>
      <c r="S76" s="355"/>
      <c r="T76" s="217" t="n">
        <f aca="false">Q76-O76</f>
        <v>0</v>
      </c>
    </row>
    <row r="77" customFormat="false" ht="12.8" hidden="false" customHeight="false" outlineLevel="0" collapsed="false">
      <c r="A77" s="416" t="n">
        <f aca="false">A76+1</f>
        <v>70</v>
      </c>
      <c r="B77" s="355"/>
      <c r="C77" s="423"/>
      <c r="D77" s="423"/>
      <c r="E77" s="423"/>
      <c r="F77" s="423"/>
      <c r="G77" s="423"/>
      <c r="H77" s="423"/>
      <c r="I77" s="423"/>
      <c r="J77" s="423"/>
      <c r="K77" s="419"/>
      <c r="L77" s="419" t="n">
        <f aca="false">октябрь!H78*100/98</f>
        <v>0</v>
      </c>
      <c r="M77" s="420" t="n">
        <f aca="false">ноябрь!H81*100/98</f>
        <v>0</v>
      </c>
      <c r="N77" s="419" t="n">
        <f aca="false">декабрь!H78*100/98</f>
        <v>0</v>
      </c>
      <c r="O77" s="421" t="n">
        <f aca="false">C77+D77+E77+F77+G77+H77+I77+J77+K77+L77+M77+N77</f>
        <v>0</v>
      </c>
      <c r="P77" s="431" t="n">
        <v>0</v>
      </c>
      <c r="Q77" s="432"/>
      <c r="R77" s="416" t="n">
        <f aca="false">R76+1</f>
        <v>69</v>
      </c>
      <c r="S77" s="355"/>
      <c r="T77" s="217" t="n">
        <f aca="false">Q77-O77</f>
        <v>0</v>
      </c>
    </row>
    <row r="78" customFormat="false" ht="12.8" hidden="false" customHeight="false" outlineLevel="0" collapsed="false">
      <c r="A78" s="416" t="n">
        <f aca="false">A77+1</f>
        <v>71</v>
      </c>
      <c r="B78" s="355"/>
      <c r="C78" s="423"/>
      <c r="D78" s="423"/>
      <c r="E78" s="423"/>
      <c r="F78" s="423"/>
      <c r="G78" s="423"/>
      <c r="H78" s="423"/>
      <c r="I78" s="423"/>
      <c r="J78" s="423"/>
      <c r="K78" s="419"/>
      <c r="L78" s="419" t="n">
        <f aca="false">октябрь!H79*100/98</f>
        <v>0</v>
      </c>
      <c r="M78" s="420" t="n">
        <f aca="false">ноябрь!H82*100/98</f>
        <v>0</v>
      </c>
      <c r="N78" s="419" t="n">
        <f aca="false">декабрь!H79*100/98</f>
        <v>0</v>
      </c>
      <c r="O78" s="421" t="n">
        <f aca="false">C78+D78+E78+F78+G78+H78+I78+J78+K78+L78+M78+N78</f>
        <v>0</v>
      </c>
      <c r="P78" s="431" t="n">
        <v>0</v>
      </c>
      <c r="Q78" s="432"/>
      <c r="R78" s="416" t="n">
        <f aca="false">R77+1</f>
        <v>70</v>
      </c>
      <c r="S78" s="355"/>
      <c r="T78" s="217" t="n">
        <f aca="false">Q78-O78</f>
        <v>0</v>
      </c>
    </row>
    <row r="79" customFormat="false" ht="12.8" hidden="false" customHeight="false" outlineLevel="0" collapsed="false">
      <c r="A79" s="416" t="n">
        <f aca="false">A78+1</f>
        <v>72</v>
      </c>
      <c r="B79" s="355"/>
      <c r="C79" s="423"/>
      <c r="D79" s="423"/>
      <c r="E79" s="423"/>
      <c r="F79" s="423"/>
      <c r="G79" s="423"/>
      <c r="H79" s="423"/>
      <c r="I79" s="423"/>
      <c r="J79" s="423"/>
      <c r="K79" s="419"/>
      <c r="L79" s="419" t="n">
        <f aca="false">октябрь!H80*100/98</f>
        <v>0</v>
      </c>
      <c r="M79" s="420" t="n">
        <f aca="false">ноябрь!H83*100/98</f>
        <v>0</v>
      </c>
      <c r="N79" s="419" t="n">
        <f aca="false">декабрь!H80*100/98</f>
        <v>0</v>
      </c>
      <c r="O79" s="421" t="n">
        <f aca="false">C79+D79+E79+F79+G79+H79+I79+J79+K79+L79+M79+N79</f>
        <v>0</v>
      </c>
      <c r="P79" s="431" t="n">
        <v>0</v>
      </c>
      <c r="Q79" s="432"/>
      <c r="R79" s="416" t="n">
        <f aca="false">R78+1</f>
        <v>71</v>
      </c>
      <c r="S79" s="355"/>
      <c r="T79" s="217" t="n">
        <f aca="false">Q79-O79</f>
        <v>0</v>
      </c>
    </row>
    <row r="80" customFormat="false" ht="12.8" hidden="false" customHeight="false" outlineLevel="0" collapsed="false">
      <c r="A80" s="416" t="n">
        <f aca="false">A79+1</f>
        <v>73</v>
      </c>
      <c r="B80" s="425"/>
      <c r="C80" s="423"/>
      <c r="D80" s="423"/>
      <c r="E80" s="423"/>
      <c r="F80" s="423"/>
      <c r="G80" s="423"/>
      <c r="H80" s="423"/>
      <c r="I80" s="423"/>
      <c r="J80" s="423"/>
      <c r="K80" s="419"/>
      <c r="L80" s="419" t="n">
        <f aca="false">октябрь!H81*100/98</f>
        <v>0</v>
      </c>
      <c r="M80" s="420" t="n">
        <f aca="false">ноябрь!H84*100/98</f>
        <v>0</v>
      </c>
      <c r="N80" s="419" t="n">
        <f aca="false">декабрь!H81*100/98</f>
        <v>0</v>
      </c>
      <c r="O80" s="421" t="n">
        <f aca="false">C80+D80+E80+F80+G80+H80+I80+J80+K80+L80+M80+N80</f>
        <v>0</v>
      </c>
      <c r="P80" s="433" t="n">
        <v>0</v>
      </c>
      <c r="Q80" s="434"/>
      <c r="R80" s="416" t="n">
        <f aca="false">R79+1</f>
        <v>72</v>
      </c>
      <c r="S80" s="425"/>
      <c r="T80" s="217" t="n">
        <f aca="false">Q80-O80</f>
        <v>0</v>
      </c>
    </row>
    <row r="81" customFormat="false" ht="12.8" hidden="false" customHeight="false" outlineLevel="0" collapsed="false">
      <c r="A81" s="416" t="n">
        <f aca="false">A80+1</f>
        <v>74</v>
      </c>
      <c r="B81" s="355"/>
      <c r="C81" s="423"/>
      <c r="D81" s="423"/>
      <c r="E81" s="423"/>
      <c r="F81" s="423"/>
      <c r="G81" s="423"/>
      <c r="H81" s="423"/>
      <c r="I81" s="423"/>
      <c r="J81" s="423"/>
      <c r="K81" s="419"/>
      <c r="L81" s="419" t="n">
        <f aca="false">октябрь!H82*100/98</f>
        <v>0</v>
      </c>
      <c r="M81" s="420" t="n">
        <f aca="false">ноябрь!H85*100/98</f>
        <v>0</v>
      </c>
      <c r="N81" s="419" t="n">
        <f aca="false">декабрь!H82*100/98</f>
        <v>0</v>
      </c>
      <c r="O81" s="421" t="n">
        <f aca="false">C81+D81+E81+F81+G81+H81+I81+J81+K81+L81+M81+N81</f>
        <v>0</v>
      </c>
      <c r="P81" s="431" t="n">
        <v>4.49</v>
      </c>
      <c r="Q81" s="432"/>
      <c r="R81" s="416" t="n">
        <f aca="false">R80+1</f>
        <v>73</v>
      </c>
      <c r="S81" s="355"/>
      <c r="T81" s="217" t="n">
        <f aca="false">Q81-O81</f>
        <v>0</v>
      </c>
    </row>
    <row r="82" customFormat="false" ht="12.8" hidden="false" customHeight="false" outlineLevel="0" collapsed="false">
      <c r="A82" s="416" t="n">
        <f aca="false">A81+1</f>
        <v>75</v>
      </c>
      <c r="B82" s="355"/>
      <c r="C82" s="423"/>
      <c r="D82" s="423"/>
      <c r="E82" s="423"/>
      <c r="F82" s="423"/>
      <c r="G82" s="423"/>
      <c r="H82" s="423"/>
      <c r="I82" s="423"/>
      <c r="J82" s="423"/>
      <c r="K82" s="419"/>
      <c r="L82" s="419" t="n">
        <f aca="false">октябрь!H83*100/98</f>
        <v>0</v>
      </c>
      <c r="M82" s="420" t="n">
        <f aca="false">ноябрь!H86*100/98</f>
        <v>0</v>
      </c>
      <c r="N82" s="419" t="n">
        <f aca="false">декабрь!H83*100/98</f>
        <v>0</v>
      </c>
      <c r="O82" s="421" t="n">
        <f aca="false">C82+D82+E82+F82+G82+H82+I82+J82+K82+L82+M82+N82</f>
        <v>0</v>
      </c>
      <c r="P82" s="431" t="n">
        <v>0</v>
      </c>
      <c r="Q82" s="432"/>
      <c r="R82" s="416" t="n">
        <f aca="false">R81+1</f>
        <v>74</v>
      </c>
      <c r="S82" s="355"/>
      <c r="T82" s="217" t="n">
        <f aca="false">Q82-O82</f>
        <v>0</v>
      </c>
    </row>
    <row r="83" customFormat="false" ht="12.8" hidden="false" customHeight="false" outlineLevel="0" collapsed="false">
      <c r="A83" s="416" t="n">
        <f aca="false">A82+1</f>
        <v>76</v>
      </c>
      <c r="B83" s="221"/>
      <c r="C83" s="423"/>
      <c r="D83" s="423"/>
      <c r="E83" s="423"/>
      <c r="F83" s="423"/>
      <c r="G83" s="423"/>
      <c r="H83" s="423"/>
      <c r="I83" s="423"/>
      <c r="J83" s="423"/>
      <c r="K83" s="419"/>
      <c r="L83" s="419" t="n">
        <f aca="false">октябрь!H84*100/98</f>
        <v>0</v>
      </c>
      <c r="M83" s="420" t="n">
        <f aca="false">ноябрь!H87*100/98</f>
        <v>0</v>
      </c>
      <c r="N83" s="419" t="n">
        <f aca="false">декабрь!H84*100/98</f>
        <v>0</v>
      </c>
      <c r="O83" s="421" t="n">
        <f aca="false">C83+D83+E83+F83+G83+H83+I83+J83+K83+L83+M83+N83</f>
        <v>0</v>
      </c>
      <c r="P83" s="431" t="n">
        <v>0.84</v>
      </c>
      <c r="Q83" s="432"/>
      <c r="R83" s="416" t="n">
        <f aca="false">R82+1</f>
        <v>75</v>
      </c>
      <c r="S83" s="221"/>
      <c r="T83" s="217" t="n">
        <f aca="false">Q83-O83</f>
        <v>0</v>
      </c>
    </row>
    <row r="84" customFormat="false" ht="12.8" hidden="false" customHeight="false" outlineLevel="0" collapsed="false">
      <c r="A84" s="416" t="n">
        <f aca="false">A83+1</f>
        <v>77</v>
      </c>
      <c r="B84" s="355"/>
      <c r="C84" s="423"/>
      <c r="D84" s="423"/>
      <c r="E84" s="423"/>
      <c r="F84" s="423"/>
      <c r="G84" s="423"/>
      <c r="H84" s="423"/>
      <c r="I84" s="423"/>
      <c r="J84" s="423"/>
      <c r="K84" s="419"/>
      <c r="L84" s="419" t="n">
        <f aca="false">октябрь!H85*100/98</f>
        <v>0</v>
      </c>
      <c r="M84" s="420" t="n">
        <f aca="false">ноябрь!H88*100/98</f>
        <v>0</v>
      </c>
      <c r="N84" s="419" t="n">
        <f aca="false">декабрь!H85*100/98</f>
        <v>0</v>
      </c>
      <c r="O84" s="421" t="n">
        <f aca="false">C84+D84+E84+F84+G84+H84+I84+J84+K84+L84+M84+N84</f>
        <v>0</v>
      </c>
      <c r="P84" s="431" t="n">
        <v>0</v>
      </c>
      <c r="Q84" s="432"/>
      <c r="R84" s="416" t="n">
        <f aca="false">R83+1</f>
        <v>76</v>
      </c>
      <c r="S84" s="355"/>
      <c r="T84" s="217" t="n">
        <f aca="false">Q84-O84</f>
        <v>0</v>
      </c>
    </row>
    <row r="85" customFormat="false" ht="12.8" hidden="false" customHeight="false" outlineLevel="0" collapsed="false">
      <c r="A85" s="416" t="n">
        <f aca="false">A84+1</f>
        <v>78</v>
      </c>
      <c r="B85" s="355"/>
      <c r="C85" s="423"/>
      <c r="D85" s="423"/>
      <c r="E85" s="423"/>
      <c r="F85" s="423"/>
      <c r="G85" s="423"/>
      <c r="H85" s="423"/>
      <c r="I85" s="423"/>
      <c r="J85" s="423"/>
      <c r="K85" s="419"/>
      <c r="L85" s="419" t="n">
        <f aca="false">октябрь!H86*100/98</f>
        <v>0</v>
      </c>
      <c r="M85" s="420" t="n">
        <f aca="false">ноябрь!H89*100/98</f>
        <v>0</v>
      </c>
      <c r="N85" s="419" t="n">
        <f aca="false">декабрь!H86*100/98</f>
        <v>0</v>
      </c>
      <c r="O85" s="421" t="n">
        <f aca="false">C85+D85+E85+F85+G85+H85+I85+J85+K85+L85+M85+N85</f>
        <v>0</v>
      </c>
      <c r="P85" s="431" t="n">
        <v>0</v>
      </c>
      <c r="Q85" s="432"/>
      <c r="R85" s="416" t="n">
        <f aca="false">R84+1</f>
        <v>77</v>
      </c>
      <c r="S85" s="355"/>
      <c r="T85" s="217" t="n">
        <f aca="false">Q85-O85</f>
        <v>0</v>
      </c>
    </row>
    <row r="86" customFormat="false" ht="12.8" hidden="false" customHeight="false" outlineLevel="0" collapsed="false">
      <c r="A86" s="416" t="n">
        <f aca="false">A85+1</f>
        <v>79</v>
      </c>
      <c r="B86" s="355"/>
      <c r="C86" s="423"/>
      <c r="D86" s="423"/>
      <c r="E86" s="423"/>
      <c r="F86" s="423"/>
      <c r="G86" s="423"/>
      <c r="H86" s="423"/>
      <c r="I86" s="423"/>
      <c r="J86" s="423"/>
      <c r="K86" s="419"/>
      <c r="L86" s="419" t="n">
        <f aca="false">октябрь!H87*100/98</f>
        <v>0</v>
      </c>
      <c r="M86" s="420" t="n">
        <f aca="false">ноябрь!H90*100/98</f>
        <v>0</v>
      </c>
      <c r="N86" s="419" t="n">
        <f aca="false">декабрь!H87*100/98</f>
        <v>0</v>
      </c>
      <c r="O86" s="421" t="n">
        <f aca="false">C86+D86+E86+F86+G86+H86+I86+J86+K86+L86+M86+N86</f>
        <v>0</v>
      </c>
      <c r="P86" s="431" t="n">
        <v>0</v>
      </c>
      <c r="Q86" s="432"/>
      <c r="R86" s="416" t="n">
        <f aca="false">R85+1</f>
        <v>78</v>
      </c>
      <c r="S86" s="355"/>
      <c r="T86" s="217" t="n">
        <f aca="false">Q86-O86</f>
        <v>0</v>
      </c>
    </row>
    <row r="87" customFormat="false" ht="13.5" hidden="false" customHeight="true" outlineLevel="0" collapsed="false">
      <c r="A87" s="416" t="n">
        <f aca="false">A86+1</f>
        <v>80</v>
      </c>
      <c r="B87" s="355"/>
      <c r="C87" s="423"/>
      <c r="D87" s="423"/>
      <c r="E87" s="423"/>
      <c r="F87" s="423"/>
      <c r="G87" s="423"/>
      <c r="H87" s="423"/>
      <c r="I87" s="423"/>
      <c r="J87" s="423"/>
      <c r="K87" s="419"/>
      <c r="L87" s="419" t="n">
        <f aca="false">октябрь!H88*100/98</f>
        <v>0</v>
      </c>
      <c r="M87" s="420" t="n">
        <f aca="false">ноябрь!H91*100/98</f>
        <v>0</v>
      </c>
      <c r="N87" s="419" t="n">
        <f aca="false">декабрь!H88*100/98</f>
        <v>0</v>
      </c>
      <c r="O87" s="421" t="n">
        <f aca="false">C87+D87+E87+F87+G87+H87+I87+J87+K87+L87+M87+N87</f>
        <v>0</v>
      </c>
      <c r="P87" s="431" t="n">
        <v>1.42285714285714</v>
      </c>
      <c r="Q87" s="432"/>
      <c r="R87" s="416" t="n">
        <f aca="false">R86+1</f>
        <v>79</v>
      </c>
      <c r="S87" s="355"/>
      <c r="T87" s="217" t="n">
        <f aca="false">Q87-O87</f>
        <v>0</v>
      </c>
    </row>
    <row r="88" customFormat="false" ht="12.8" hidden="false" customHeight="false" outlineLevel="0" collapsed="false">
      <c r="A88" s="416" t="n">
        <f aca="false">A87+1</f>
        <v>81</v>
      </c>
      <c r="B88" s="355"/>
      <c r="C88" s="423"/>
      <c r="D88" s="423"/>
      <c r="E88" s="423"/>
      <c r="F88" s="423"/>
      <c r="G88" s="423"/>
      <c r="H88" s="423"/>
      <c r="I88" s="423"/>
      <c r="J88" s="423"/>
      <c r="K88" s="419"/>
      <c r="L88" s="419" t="n">
        <f aca="false">октябрь!H89*100/98</f>
        <v>0</v>
      </c>
      <c r="M88" s="420" t="n">
        <f aca="false">ноябрь!H92*100/98</f>
        <v>0</v>
      </c>
      <c r="N88" s="419" t="n">
        <f aca="false">декабрь!H89*100/98</f>
        <v>0</v>
      </c>
      <c r="O88" s="421" t="n">
        <f aca="false">C88+D88+E88+F88+G88+H88+I88+J88+K88+L88+M88+N88</f>
        <v>0</v>
      </c>
      <c r="P88" s="431" t="n">
        <v>0.674571428571429</v>
      </c>
      <c r="Q88" s="432"/>
      <c r="R88" s="416" t="n">
        <f aca="false">R87+1</f>
        <v>80</v>
      </c>
      <c r="S88" s="355"/>
      <c r="T88" s="217" t="n">
        <f aca="false">Q88-O88</f>
        <v>0</v>
      </c>
    </row>
    <row r="89" customFormat="false" ht="12.75" hidden="false" customHeight="true" outlineLevel="0" collapsed="false">
      <c r="A89" s="416" t="n">
        <f aca="false">A88+1</f>
        <v>82</v>
      </c>
      <c r="B89" s="355"/>
      <c r="C89" s="423"/>
      <c r="D89" s="423"/>
      <c r="E89" s="423"/>
      <c r="F89" s="423"/>
      <c r="G89" s="423"/>
      <c r="H89" s="423"/>
      <c r="I89" s="423"/>
      <c r="J89" s="423"/>
      <c r="K89" s="419"/>
      <c r="L89" s="419" t="n">
        <f aca="false">октябрь!H90*100/98</f>
        <v>0</v>
      </c>
      <c r="M89" s="420" t="n">
        <f aca="false">ноябрь!H93*100/98</f>
        <v>0</v>
      </c>
      <c r="N89" s="419" t="n">
        <f aca="false">декабрь!H90*100/98</f>
        <v>0</v>
      </c>
      <c r="O89" s="421" t="n">
        <f aca="false">C89+D89+E89+F89+G89+H89+I89+J89+K89+L89+M89+N89</f>
        <v>0</v>
      </c>
      <c r="P89" s="431" t="n">
        <v>0</v>
      </c>
      <c r="Q89" s="432"/>
      <c r="R89" s="416" t="n">
        <f aca="false">R88+1</f>
        <v>81</v>
      </c>
      <c r="S89" s="355"/>
      <c r="T89" s="217" t="n">
        <f aca="false">Q89-O89</f>
        <v>0</v>
      </c>
    </row>
    <row r="90" customFormat="false" ht="12.8" hidden="false" customHeight="false" outlineLevel="0" collapsed="false">
      <c r="A90" s="416" t="n">
        <f aca="false">A89+1</f>
        <v>83</v>
      </c>
      <c r="B90" s="355"/>
      <c r="C90" s="423"/>
      <c r="D90" s="423"/>
      <c r="E90" s="423"/>
      <c r="F90" s="423"/>
      <c r="G90" s="423"/>
      <c r="H90" s="423"/>
      <c r="I90" s="423"/>
      <c r="J90" s="423"/>
      <c r="K90" s="419"/>
      <c r="L90" s="419" t="n">
        <f aca="false">октябрь!H91*100/98</f>
        <v>0</v>
      </c>
      <c r="M90" s="420" t="n">
        <f aca="false">ноябрь!H94*100/98</f>
        <v>0</v>
      </c>
      <c r="N90" s="419" t="n">
        <f aca="false">декабрь!H91*100/98</f>
        <v>0</v>
      </c>
      <c r="O90" s="421" t="n">
        <f aca="false">C90+D90+E90+F90+G90+H90+I90+J90+K90+L90+M90+N90</f>
        <v>0</v>
      </c>
      <c r="P90" s="431" t="n">
        <v>0</v>
      </c>
      <c r="Q90" s="432"/>
      <c r="R90" s="416" t="n">
        <f aca="false">R89+1</f>
        <v>82</v>
      </c>
      <c r="S90" s="355"/>
      <c r="T90" s="217" t="n">
        <f aca="false">Q90-O90</f>
        <v>0</v>
      </c>
    </row>
    <row r="91" customFormat="false" ht="12.8" hidden="false" customHeight="false" outlineLevel="0" collapsed="false">
      <c r="A91" s="416" t="n">
        <f aca="false">A90+1</f>
        <v>84</v>
      </c>
      <c r="B91" s="355"/>
      <c r="C91" s="423"/>
      <c r="D91" s="423"/>
      <c r="E91" s="423"/>
      <c r="F91" s="423"/>
      <c r="G91" s="423"/>
      <c r="H91" s="423"/>
      <c r="I91" s="423"/>
      <c r="J91" s="423"/>
      <c r="K91" s="419"/>
      <c r="L91" s="419" t="n">
        <f aca="false">октябрь!H92*100/98</f>
        <v>0</v>
      </c>
      <c r="M91" s="420" t="n">
        <f aca="false">ноябрь!H95*100/98</f>
        <v>0</v>
      </c>
      <c r="N91" s="419" t="n">
        <f aca="false">декабрь!H92*100/98</f>
        <v>0</v>
      </c>
      <c r="O91" s="421" t="n">
        <f aca="false">C91+D91+E91+F91+G91+H91+I91+J91+K91+L91+M91+N91</f>
        <v>0</v>
      </c>
      <c r="P91" s="431" t="n">
        <v>1.95542857142857</v>
      </c>
      <c r="Q91" s="432"/>
      <c r="R91" s="416" t="n">
        <f aca="false">R90+1</f>
        <v>83</v>
      </c>
      <c r="S91" s="355"/>
      <c r="T91" s="217" t="n">
        <f aca="false">Q91-O91</f>
        <v>0</v>
      </c>
    </row>
    <row r="92" customFormat="false" ht="12.8" hidden="false" customHeight="false" outlineLevel="0" collapsed="false">
      <c r="A92" s="416" t="n">
        <f aca="false">A91+1</f>
        <v>85</v>
      </c>
      <c r="B92" s="355"/>
      <c r="C92" s="423"/>
      <c r="D92" s="423"/>
      <c r="E92" s="423"/>
      <c r="F92" s="423"/>
      <c r="G92" s="423"/>
      <c r="H92" s="423"/>
      <c r="I92" s="423"/>
      <c r="J92" s="423"/>
      <c r="K92" s="419"/>
      <c r="L92" s="419" t="n">
        <f aca="false">октябрь!H93*100/98</f>
        <v>0</v>
      </c>
      <c r="M92" s="420" t="n">
        <f aca="false">ноябрь!H96*100/98</f>
        <v>0</v>
      </c>
      <c r="N92" s="419" t="n">
        <f aca="false">декабрь!H93*100/98</f>
        <v>0</v>
      </c>
      <c r="O92" s="421" t="n">
        <f aca="false">C92+D92+E92+F92+G92+H92+I92+J92+K92+L92+M92+N92</f>
        <v>0</v>
      </c>
      <c r="P92" s="431" t="n">
        <v>0</v>
      </c>
      <c r="Q92" s="432"/>
      <c r="R92" s="416" t="n">
        <f aca="false">R91+1</f>
        <v>84</v>
      </c>
      <c r="S92" s="355"/>
      <c r="T92" s="217" t="n">
        <f aca="false">Q92-O92</f>
        <v>0</v>
      </c>
    </row>
    <row r="93" customFormat="false" ht="12.8" hidden="false" customHeight="false" outlineLevel="0" collapsed="false">
      <c r="A93" s="416" t="n">
        <f aca="false">A92+1</f>
        <v>86</v>
      </c>
      <c r="B93" s="355"/>
      <c r="C93" s="423"/>
      <c r="D93" s="423"/>
      <c r="E93" s="423"/>
      <c r="F93" s="423"/>
      <c r="G93" s="423"/>
      <c r="H93" s="423"/>
      <c r="I93" s="423"/>
      <c r="J93" s="423"/>
      <c r="K93" s="419"/>
      <c r="L93" s="419" t="n">
        <f aca="false">октябрь!H94*100/98</f>
        <v>0</v>
      </c>
      <c r="M93" s="420" t="n">
        <f aca="false">ноябрь!H97*100/98</f>
        <v>0</v>
      </c>
      <c r="N93" s="419" t="n">
        <f aca="false">декабрь!H94*100/98</f>
        <v>0</v>
      </c>
      <c r="O93" s="421" t="n">
        <f aca="false">C93+D93+E93+F93+G93+H93+I93+J93+K93+L93+M93+N93</f>
        <v>0</v>
      </c>
      <c r="P93" s="431" t="n">
        <v>0</v>
      </c>
      <c r="Q93" s="432"/>
      <c r="R93" s="416" t="n">
        <f aca="false">R92+1</f>
        <v>85</v>
      </c>
      <c r="S93" s="355"/>
      <c r="T93" s="217" t="n">
        <f aca="false">Q93-O93</f>
        <v>0</v>
      </c>
    </row>
    <row r="94" customFormat="false" ht="12.8" hidden="false" customHeight="false" outlineLevel="0" collapsed="false">
      <c r="A94" s="416" t="n">
        <f aca="false">A93+1</f>
        <v>87</v>
      </c>
      <c r="B94" s="425"/>
      <c r="C94" s="423"/>
      <c r="D94" s="423"/>
      <c r="E94" s="423"/>
      <c r="F94" s="423"/>
      <c r="G94" s="423"/>
      <c r="H94" s="423"/>
      <c r="I94" s="423"/>
      <c r="J94" s="423"/>
      <c r="K94" s="419"/>
      <c r="L94" s="419" t="n">
        <f aca="false">октябрь!H95*100/98</f>
        <v>0</v>
      </c>
      <c r="M94" s="420" t="n">
        <f aca="false">ноябрь!H98*100/98</f>
        <v>0</v>
      </c>
      <c r="N94" s="419" t="n">
        <f aca="false">декабрь!H95*100/98</f>
        <v>0</v>
      </c>
      <c r="O94" s="421" t="n">
        <f aca="false">C94+D94+E94+F94+G94+H94+I94+J94+K94+L94+M94+N94</f>
        <v>0</v>
      </c>
      <c r="P94" s="431" t="n">
        <v>0</v>
      </c>
      <c r="Q94" s="432"/>
      <c r="R94" s="416" t="n">
        <f aca="false">R93+1</f>
        <v>86</v>
      </c>
      <c r="S94" s="425"/>
      <c r="T94" s="217" t="n">
        <f aca="false">Q94-O94</f>
        <v>0</v>
      </c>
    </row>
    <row r="95" customFormat="false" ht="12.8" hidden="false" customHeight="false" outlineLevel="0" collapsed="false">
      <c r="A95" s="416" t="n">
        <f aca="false">A94+1</f>
        <v>88</v>
      </c>
      <c r="B95" s="355"/>
      <c r="C95" s="423"/>
      <c r="D95" s="423"/>
      <c r="E95" s="423"/>
      <c r="F95" s="423"/>
      <c r="G95" s="423"/>
      <c r="H95" s="423"/>
      <c r="I95" s="423"/>
      <c r="J95" s="423"/>
      <c r="K95" s="419"/>
      <c r="L95" s="419" t="n">
        <f aca="false">октябрь!H96*100/98</f>
        <v>0</v>
      </c>
      <c r="M95" s="420" t="n">
        <f aca="false">ноябрь!H99*100/98</f>
        <v>0</v>
      </c>
      <c r="N95" s="419" t="n">
        <f aca="false">декабрь!H96*100/98</f>
        <v>0</v>
      </c>
      <c r="O95" s="421" t="n">
        <f aca="false">C95+D95+E95+F95+G95+H95+I95+J95+K95+L95+M95+N95</f>
        <v>0</v>
      </c>
      <c r="P95" s="431" t="n">
        <v>0.098</v>
      </c>
      <c r="Q95" s="432"/>
      <c r="R95" s="416" t="n">
        <f aca="false">R94+1</f>
        <v>87</v>
      </c>
      <c r="S95" s="355"/>
      <c r="T95" s="217" t="n">
        <f aca="false">Q95-O95</f>
        <v>0</v>
      </c>
    </row>
    <row r="96" customFormat="false" ht="12.8" hidden="false" customHeight="false" outlineLevel="0" collapsed="false">
      <c r="A96" s="416" t="n">
        <f aca="false">A95+1</f>
        <v>89</v>
      </c>
      <c r="B96" s="355"/>
      <c r="C96" s="423"/>
      <c r="D96" s="423"/>
      <c r="E96" s="423"/>
      <c r="F96" s="423"/>
      <c r="G96" s="423"/>
      <c r="H96" s="423"/>
      <c r="I96" s="423"/>
      <c r="J96" s="423"/>
      <c r="K96" s="419"/>
      <c r="L96" s="419" t="n">
        <f aca="false">октябрь!H97*100/98</f>
        <v>0</v>
      </c>
      <c r="M96" s="420" t="n">
        <f aca="false">ноябрь!H100*100/98</f>
        <v>0</v>
      </c>
      <c r="N96" s="419" t="n">
        <f aca="false">декабрь!H97*100/98</f>
        <v>0</v>
      </c>
      <c r="O96" s="421" t="n">
        <f aca="false">C96+D96+E96+F96+G96+H96+I96+J96+K96+L96+M96+N96</f>
        <v>0</v>
      </c>
      <c r="P96" s="431" t="n">
        <v>4.04171428571429</v>
      </c>
      <c r="Q96" s="432"/>
      <c r="R96" s="416" t="n">
        <f aca="false">R95+1</f>
        <v>88</v>
      </c>
      <c r="S96" s="355"/>
      <c r="T96" s="217" t="n">
        <f aca="false">Q96-O96</f>
        <v>0</v>
      </c>
    </row>
    <row r="97" customFormat="false" ht="12.8" hidden="false" customHeight="false" outlineLevel="0" collapsed="false">
      <c r="A97" s="416" t="n">
        <f aca="false">A96+1</f>
        <v>90</v>
      </c>
      <c r="B97" s="355"/>
      <c r="C97" s="423"/>
      <c r="D97" s="423"/>
      <c r="E97" s="423"/>
      <c r="F97" s="423"/>
      <c r="G97" s="423"/>
      <c r="H97" s="423"/>
      <c r="I97" s="423"/>
      <c r="J97" s="423"/>
      <c r="K97" s="419"/>
      <c r="L97" s="419" t="n">
        <f aca="false">октябрь!H98*100/98</f>
        <v>0</v>
      </c>
      <c r="M97" s="420" t="n">
        <f aca="false">ноябрь!H101*100/98</f>
        <v>0</v>
      </c>
      <c r="N97" s="419" t="n">
        <f aca="false">декабрь!H98*100/98</f>
        <v>0</v>
      </c>
      <c r="O97" s="421" t="n">
        <f aca="false">C97+D97+E97+F97+G97+H97+I97+J97+K97+L97+M97+N97</f>
        <v>0</v>
      </c>
      <c r="P97" s="431" t="n">
        <v>0.488857142857143</v>
      </c>
      <c r="Q97" s="432"/>
      <c r="R97" s="416" t="n">
        <f aca="false">R96+1</f>
        <v>89</v>
      </c>
      <c r="S97" s="355"/>
      <c r="T97" s="217" t="n">
        <f aca="false">Q97-O97</f>
        <v>0</v>
      </c>
    </row>
    <row r="98" customFormat="false" ht="12.8" hidden="false" customHeight="false" outlineLevel="0" collapsed="false">
      <c r="A98" s="416" t="n">
        <f aca="false">A97+1</f>
        <v>91</v>
      </c>
      <c r="B98" s="355"/>
      <c r="C98" s="423"/>
      <c r="D98" s="423"/>
      <c r="E98" s="423"/>
      <c r="F98" s="423"/>
      <c r="G98" s="423"/>
      <c r="H98" s="423"/>
      <c r="I98" s="423"/>
      <c r="J98" s="423"/>
      <c r="K98" s="419"/>
      <c r="L98" s="419" t="n">
        <f aca="false">октябрь!H99*100/98</f>
        <v>0</v>
      </c>
      <c r="M98" s="420" t="n">
        <f aca="false">ноябрь!H102*100/98</f>
        <v>0</v>
      </c>
      <c r="N98" s="419" t="n">
        <f aca="false">декабрь!H99*100/98</f>
        <v>0</v>
      </c>
      <c r="O98" s="421" t="n">
        <f aca="false">C98+D98+E98+F98+G98+H98+I98+J98+K98+L98+M98+N98</f>
        <v>0</v>
      </c>
      <c r="P98" s="431" t="n">
        <v>0</v>
      </c>
      <c r="Q98" s="432"/>
      <c r="R98" s="416" t="n">
        <f aca="false">R97+1</f>
        <v>90</v>
      </c>
      <c r="S98" s="355"/>
      <c r="T98" s="217" t="n">
        <f aca="false">Q98-O98</f>
        <v>0</v>
      </c>
    </row>
    <row r="99" customFormat="false" ht="12.8" hidden="false" customHeight="false" outlineLevel="0" collapsed="false">
      <c r="A99" s="416" t="n">
        <f aca="false">A98+1</f>
        <v>92</v>
      </c>
      <c r="B99" s="355"/>
      <c r="C99" s="423"/>
      <c r="D99" s="423"/>
      <c r="E99" s="423"/>
      <c r="F99" s="423"/>
      <c r="G99" s="423"/>
      <c r="H99" s="423"/>
      <c r="I99" s="423"/>
      <c r="J99" s="423"/>
      <c r="K99" s="419"/>
      <c r="L99" s="419" t="n">
        <f aca="false">октябрь!H100*100/98</f>
        <v>0</v>
      </c>
      <c r="M99" s="420" t="n">
        <f aca="false">ноябрь!H103*100/98</f>
        <v>0</v>
      </c>
      <c r="N99" s="419" t="n">
        <f aca="false">декабрь!H100*100/98</f>
        <v>0</v>
      </c>
      <c r="O99" s="421" t="n">
        <f aca="false">C99+D99+E99+F99+G99+H99+I99+J99+K99+L99+M99+N99</f>
        <v>0</v>
      </c>
      <c r="P99" s="431" t="n">
        <v>0</v>
      </c>
      <c r="Q99" s="432"/>
      <c r="R99" s="416" t="n">
        <f aca="false">R98+1</f>
        <v>91</v>
      </c>
      <c r="S99" s="355"/>
      <c r="T99" s="217" t="n">
        <f aca="false">Q99-O99</f>
        <v>0</v>
      </c>
    </row>
    <row r="100" customFormat="false" ht="12.8" hidden="false" customHeight="false" outlineLevel="0" collapsed="false">
      <c r="A100" s="416" t="n">
        <f aca="false">A99+1</f>
        <v>93</v>
      </c>
      <c r="B100" s="355"/>
      <c r="C100" s="423"/>
      <c r="D100" s="423"/>
      <c r="E100" s="423"/>
      <c r="F100" s="423"/>
      <c r="G100" s="423"/>
      <c r="H100" s="423"/>
      <c r="I100" s="423"/>
      <c r="J100" s="423"/>
      <c r="K100" s="419"/>
      <c r="L100" s="419" t="n">
        <f aca="false">октябрь!H101*100/98</f>
        <v>0</v>
      </c>
      <c r="M100" s="420" t="n">
        <f aca="false">ноябрь!H104*100/98</f>
        <v>0</v>
      </c>
      <c r="N100" s="419" t="n">
        <f aca="false">декабрь!H101*100/98</f>
        <v>0</v>
      </c>
      <c r="O100" s="421" t="n">
        <f aca="false">C100+D100+E100+F100+G100+H100+I100+J100+K100+L100+M100+N100</f>
        <v>0</v>
      </c>
      <c r="P100" s="431" t="n">
        <v>0.977714285714286</v>
      </c>
      <c r="Q100" s="432"/>
      <c r="R100" s="416" t="n">
        <f aca="false">R99+1</f>
        <v>92</v>
      </c>
      <c r="S100" s="355"/>
      <c r="T100" s="217" t="n">
        <f aca="false">Q100-O100</f>
        <v>0</v>
      </c>
    </row>
    <row r="101" customFormat="false" ht="12.8" hidden="false" customHeight="false" outlineLevel="0" collapsed="false">
      <c r="A101" s="416" t="n">
        <f aca="false">A100+1</f>
        <v>94</v>
      </c>
      <c r="B101" s="355"/>
      <c r="C101" s="423"/>
      <c r="D101" s="423"/>
      <c r="E101" s="423"/>
      <c r="F101" s="423"/>
      <c r="G101" s="423"/>
      <c r="H101" s="423"/>
      <c r="I101" s="423"/>
      <c r="J101" s="423"/>
      <c r="K101" s="419"/>
      <c r="L101" s="419" t="n">
        <f aca="false">октябрь!H102*100/98</f>
        <v>0</v>
      </c>
      <c r="M101" s="420" t="n">
        <f aca="false">ноябрь!H105*100/98</f>
        <v>0</v>
      </c>
      <c r="N101" s="419" t="n">
        <f aca="false">декабрь!H102*100/98</f>
        <v>0</v>
      </c>
      <c r="O101" s="421" t="n">
        <f aca="false">C101+D101+E101+F101+G101+H101+I101+J101+K101+L101+M101+N101</f>
        <v>0</v>
      </c>
      <c r="P101" s="431" t="n">
        <v>0</v>
      </c>
      <c r="Q101" s="432"/>
      <c r="R101" s="416" t="n">
        <f aca="false">R100+1</f>
        <v>93</v>
      </c>
      <c r="S101" s="355"/>
      <c r="T101" s="217" t="n">
        <f aca="false">Q101-O101</f>
        <v>0</v>
      </c>
    </row>
    <row r="102" customFormat="false" ht="12.8" hidden="false" customHeight="false" outlineLevel="0" collapsed="false">
      <c r="A102" s="416" t="n">
        <f aca="false">A101+1</f>
        <v>95</v>
      </c>
      <c r="B102" s="355"/>
      <c r="C102" s="423"/>
      <c r="D102" s="423"/>
      <c r="E102" s="423"/>
      <c r="F102" s="423"/>
      <c r="G102" s="423"/>
      <c r="H102" s="423"/>
      <c r="I102" s="423"/>
      <c r="J102" s="423"/>
      <c r="K102" s="419"/>
      <c r="L102" s="419" t="n">
        <f aca="false">октябрь!H103*100/98</f>
        <v>0</v>
      </c>
      <c r="M102" s="420" t="n">
        <f aca="false">ноябрь!H106*100/98</f>
        <v>0</v>
      </c>
      <c r="N102" s="419" t="n">
        <f aca="false">декабрь!H103*100/98</f>
        <v>0</v>
      </c>
      <c r="O102" s="421" t="n">
        <f aca="false">C102+D102+E102+F102+G102+H102+I102+J102+K102+L102+M102+N102</f>
        <v>0</v>
      </c>
      <c r="P102" s="431" t="n">
        <v>0</v>
      </c>
      <c r="Q102" s="432"/>
      <c r="R102" s="416" t="n">
        <f aca="false">R101+1</f>
        <v>94</v>
      </c>
      <c r="S102" s="355"/>
      <c r="T102" s="217" t="n">
        <f aca="false">Q102-O102</f>
        <v>0</v>
      </c>
    </row>
    <row r="103" customFormat="false" ht="12.8" hidden="false" customHeight="false" outlineLevel="0" collapsed="false">
      <c r="A103" s="416" t="n">
        <f aca="false">A102+1</f>
        <v>96</v>
      </c>
      <c r="B103" s="355"/>
      <c r="C103" s="423"/>
      <c r="D103" s="423"/>
      <c r="E103" s="423"/>
      <c r="F103" s="423"/>
      <c r="G103" s="423"/>
      <c r="H103" s="423"/>
      <c r="I103" s="423"/>
      <c r="J103" s="423"/>
      <c r="K103" s="419"/>
      <c r="L103" s="419" t="n">
        <f aca="false">октябрь!H104*100/98</f>
        <v>0</v>
      </c>
      <c r="M103" s="420" t="n">
        <f aca="false">ноябрь!H107*100/98</f>
        <v>0</v>
      </c>
      <c r="N103" s="419" t="n">
        <f aca="false">декабрь!H104*100/98</f>
        <v>0</v>
      </c>
      <c r="O103" s="421" t="n">
        <f aca="false">C103+D103+E103+F103+G103+H103+I103+J103+K103+L103+M103+N103</f>
        <v>0</v>
      </c>
      <c r="P103" s="431" t="n">
        <v>0.84</v>
      </c>
      <c r="Q103" s="432"/>
      <c r="R103" s="416" t="n">
        <f aca="false">R102+1</f>
        <v>95</v>
      </c>
      <c r="S103" s="355"/>
      <c r="T103" s="217" t="n">
        <f aca="false">Q103-O103</f>
        <v>0</v>
      </c>
    </row>
    <row r="104" customFormat="false" ht="12.8" hidden="false" customHeight="false" outlineLevel="0" collapsed="false">
      <c r="A104" s="416" t="n">
        <f aca="false">A103+1</f>
        <v>97</v>
      </c>
      <c r="B104" s="355"/>
      <c r="C104" s="423"/>
      <c r="D104" s="423"/>
      <c r="E104" s="423"/>
      <c r="F104" s="423"/>
      <c r="G104" s="423"/>
      <c r="H104" s="423"/>
      <c r="I104" s="423"/>
      <c r="J104" s="423"/>
      <c r="K104" s="419"/>
      <c r="L104" s="419" t="n">
        <f aca="false">октябрь!H105*100/98</f>
        <v>0</v>
      </c>
      <c r="M104" s="420" t="n">
        <f aca="false">ноябрь!H108*100/98</f>
        <v>0</v>
      </c>
      <c r="N104" s="419" t="n">
        <f aca="false">декабрь!H105*100/98</f>
        <v>0</v>
      </c>
      <c r="O104" s="421" t="n">
        <f aca="false">C104+D104+E104+F104+G104+H104+I104+J104+K104+L104+M104+N104</f>
        <v>0</v>
      </c>
      <c r="P104" s="431" t="n">
        <v>0</v>
      </c>
      <c r="Q104" s="432"/>
      <c r="R104" s="416" t="n">
        <f aca="false">R103+1</f>
        <v>96</v>
      </c>
      <c r="S104" s="355"/>
      <c r="T104" s="217" t="n">
        <f aca="false">Q104-O104</f>
        <v>0</v>
      </c>
    </row>
    <row r="105" customFormat="false" ht="12.8" hidden="false" customHeight="false" outlineLevel="0" collapsed="false">
      <c r="A105" s="416" t="n">
        <f aca="false">A104+1</f>
        <v>98</v>
      </c>
      <c r="B105" s="355"/>
      <c r="C105" s="423"/>
      <c r="D105" s="423"/>
      <c r="E105" s="423"/>
      <c r="F105" s="423"/>
      <c r="G105" s="423"/>
      <c r="H105" s="423"/>
      <c r="I105" s="423"/>
      <c r="J105" s="423"/>
      <c r="K105" s="419"/>
      <c r="L105" s="419" t="n">
        <f aca="false">октябрь!H106*100/98</f>
        <v>0</v>
      </c>
      <c r="M105" s="420" t="n">
        <f aca="false">ноябрь!H109*100/98</f>
        <v>0</v>
      </c>
      <c r="N105" s="419" t="n">
        <f aca="false">декабрь!H106*100/98</f>
        <v>0</v>
      </c>
      <c r="O105" s="421" t="n">
        <f aca="false">C105+D105+E105+F105+G105+H105+I105+J105+K105+L105+M105+N105</f>
        <v>0</v>
      </c>
      <c r="P105" s="431" t="n">
        <v>1.484</v>
      </c>
      <c r="Q105" s="432"/>
      <c r="R105" s="416" t="n">
        <f aca="false">R104+1</f>
        <v>97</v>
      </c>
      <c r="S105" s="355"/>
      <c r="T105" s="217" t="n">
        <f aca="false">Q105-O105</f>
        <v>0</v>
      </c>
    </row>
    <row r="106" customFormat="false" ht="13.5" hidden="false" customHeight="true" outlineLevel="0" collapsed="false">
      <c r="A106" s="416" t="n">
        <f aca="false">A105+1</f>
        <v>99</v>
      </c>
      <c r="B106" s="355"/>
      <c r="C106" s="423"/>
      <c r="D106" s="423"/>
      <c r="E106" s="423"/>
      <c r="F106" s="423"/>
      <c r="G106" s="423"/>
      <c r="H106" s="423"/>
      <c r="I106" s="423"/>
      <c r="J106" s="423"/>
      <c r="K106" s="419"/>
      <c r="L106" s="419" t="n">
        <f aca="false">октябрь!H107*100/98</f>
        <v>0</v>
      </c>
      <c r="M106" s="420" t="n">
        <f aca="false">ноябрь!H110*100/98</f>
        <v>0</v>
      </c>
      <c r="N106" s="419" t="n">
        <f aca="false">декабрь!H107*100/98</f>
        <v>0</v>
      </c>
      <c r="O106" s="421" t="n">
        <f aca="false">C106+D106+E106+F106+G106+H106+I106+J106+K106+L106+M106+N106</f>
        <v>0</v>
      </c>
      <c r="P106" s="431" t="n">
        <v>2.94</v>
      </c>
      <c r="Q106" s="432"/>
      <c r="R106" s="416" t="n">
        <f aca="false">R105+1</f>
        <v>98</v>
      </c>
      <c r="S106" s="355"/>
      <c r="T106" s="217" t="n">
        <f aca="false">Q106-O106</f>
        <v>0</v>
      </c>
    </row>
    <row r="107" customFormat="false" ht="12.8" hidden="false" customHeight="false" outlineLevel="0" collapsed="false">
      <c r="A107" s="416" t="n">
        <f aca="false">A106+1</f>
        <v>100</v>
      </c>
      <c r="B107" s="355"/>
      <c r="C107" s="423"/>
      <c r="D107" s="423"/>
      <c r="E107" s="423"/>
      <c r="F107" s="423"/>
      <c r="G107" s="423"/>
      <c r="H107" s="423"/>
      <c r="I107" s="423"/>
      <c r="J107" s="423"/>
      <c r="K107" s="419"/>
      <c r="L107" s="419" t="n">
        <f aca="false">октябрь!H108*100/98</f>
        <v>0</v>
      </c>
      <c r="M107" s="420" t="n">
        <f aca="false">ноябрь!H111*100/98</f>
        <v>0</v>
      </c>
      <c r="N107" s="419" t="n">
        <f aca="false">декабрь!H108*100/98</f>
        <v>0</v>
      </c>
      <c r="O107" s="421" t="n">
        <f aca="false">C107+D107+E107+F107+G107+H107+I107+J107+K107+L107+M107+N107</f>
        <v>0</v>
      </c>
      <c r="P107" s="431" t="n">
        <v>0</v>
      </c>
      <c r="Q107" s="432"/>
      <c r="R107" s="416" t="n">
        <f aca="false">R106+1</f>
        <v>99</v>
      </c>
      <c r="S107" s="355"/>
      <c r="T107" s="217" t="n">
        <f aca="false">Q107-O107</f>
        <v>0</v>
      </c>
    </row>
    <row r="108" customFormat="false" ht="12.8" hidden="false" customHeight="false" outlineLevel="0" collapsed="false">
      <c r="A108" s="416" t="n">
        <f aca="false">A107+1</f>
        <v>101</v>
      </c>
      <c r="B108" s="355"/>
      <c r="C108" s="423"/>
      <c r="D108" s="423"/>
      <c r="E108" s="423"/>
      <c r="F108" s="423"/>
      <c r="G108" s="423"/>
      <c r="H108" s="423"/>
      <c r="I108" s="423"/>
      <c r="J108" s="423"/>
      <c r="K108" s="419"/>
      <c r="L108" s="419" t="n">
        <f aca="false">октябрь!H109*100/98</f>
        <v>0</v>
      </c>
      <c r="M108" s="420" t="n">
        <f aca="false">ноябрь!H112*100/98</f>
        <v>0</v>
      </c>
      <c r="N108" s="419" t="n">
        <f aca="false">декабрь!H109*100/98</f>
        <v>0</v>
      </c>
      <c r="O108" s="421" t="n">
        <f aca="false">C108+D108+E108+F108+G108+H108+I108+J108+K108+L108+M108+N108</f>
        <v>0</v>
      </c>
      <c r="P108" s="431" t="n">
        <v>0.538</v>
      </c>
      <c r="Q108" s="432"/>
      <c r="R108" s="416" t="n">
        <f aca="false">R107+1</f>
        <v>100</v>
      </c>
      <c r="S108" s="355"/>
      <c r="T108" s="217" t="n">
        <f aca="false">Q108-O108</f>
        <v>0</v>
      </c>
    </row>
    <row r="109" customFormat="false" ht="12.8" hidden="false" customHeight="false" outlineLevel="0" collapsed="false">
      <c r="A109" s="416" t="n">
        <f aca="false">A108+1</f>
        <v>102</v>
      </c>
      <c r="B109" s="212"/>
      <c r="C109" s="423"/>
      <c r="D109" s="423"/>
      <c r="E109" s="423"/>
      <c r="F109" s="423"/>
      <c r="G109" s="423"/>
      <c r="H109" s="423"/>
      <c r="I109" s="423"/>
      <c r="J109" s="423"/>
      <c r="K109" s="419"/>
      <c r="L109" s="419" t="n">
        <f aca="false">октябрь!H110*100/98</f>
        <v>0</v>
      </c>
      <c r="M109" s="420" t="n">
        <f aca="false">ноябрь!H113*100/98</f>
        <v>0</v>
      </c>
      <c r="N109" s="419" t="n">
        <f aca="false">декабрь!H110*100/98</f>
        <v>0</v>
      </c>
      <c r="O109" s="421" t="n">
        <f aca="false">C109+D109+E109+F109+G109+H109+I109+J109+K109+L109+M109+N109</f>
        <v>0</v>
      </c>
      <c r="P109" s="431" t="n">
        <v>0</v>
      </c>
      <c r="Q109" s="432"/>
      <c r="R109" s="416" t="n">
        <f aca="false">R108+1</f>
        <v>101</v>
      </c>
      <c r="S109" s="212"/>
      <c r="T109" s="217" t="n">
        <f aca="false">Q109-O109</f>
        <v>0</v>
      </c>
    </row>
    <row r="110" customFormat="false" ht="12.8" hidden="false" customHeight="false" outlineLevel="0" collapsed="false">
      <c r="A110" s="416" t="n">
        <f aca="false">A109+1</f>
        <v>103</v>
      </c>
      <c r="B110" s="355"/>
      <c r="C110" s="423"/>
      <c r="D110" s="423"/>
      <c r="E110" s="423"/>
      <c r="F110" s="423"/>
      <c r="G110" s="423"/>
      <c r="H110" s="423"/>
      <c r="I110" s="423"/>
      <c r="J110" s="423"/>
      <c r="K110" s="419"/>
      <c r="L110" s="419" t="n">
        <f aca="false">октябрь!H111*100/98</f>
        <v>0</v>
      </c>
      <c r="M110" s="420" t="n">
        <f aca="false">ноябрь!H114*100/98</f>
        <v>0</v>
      </c>
      <c r="N110" s="419" t="n">
        <f aca="false">декабрь!H111*100/98</f>
        <v>0</v>
      </c>
      <c r="O110" s="421" t="n">
        <f aca="false">C110+D110+E110+F110+G110+H110+I110+J110+K110+L110+M110+N110</f>
        <v>0</v>
      </c>
      <c r="P110" s="431" t="n">
        <v>3.24657142857143</v>
      </c>
      <c r="Q110" s="432"/>
      <c r="R110" s="416" t="n">
        <f aca="false">R109+1</f>
        <v>102</v>
      </c>
      <c r="S110" s="355"/>
      <c r="T110" s="217" t="n">
        <f aca="false">Q110-O110</f>
        <v>0</v>
      </c>
    </row>
    <row r="111" customFormat="false" ht="12.8" hidden="false" customHeight="false" outlineLevel="0" collapsed="false">
      <c r="A111" s="416" t="n">
        <f aca="false">A110+1</f>
        <v>104</v>
      </c>
      <c r="B111" s="212"/>
      <c r="C111" s="423"/>
      <c r="D111" s="423"/>
      <c r="E111" s="423"/>
      <c r="F111" s="423"/>
      <c r="G111" s="423"/>
      <c r="H111" s="423"/>
      <c r="I111" s="423"/>
      <c r="J111" s="423"/>
      <c r="K111" s="419"/>
      <c r="L111" s="419" t="n">
        <f aca="false">октябрь!H112*100/98</f>
        <v>0</v>
      </c>
      <c r="M111" s="420" t="n">
        <f aca="false">ноябрь!H115*100/98</f>
        <v>0</v>
      </c>
      <c r="N111" s="419" t="n">
        <f aca="false">декабрь!H112*100/98</f>
        <v>0</v>
      </c>
      <c r="O111" s="421" t="n">
        <f aca="false">C111+D111+E111+F111+G111+H111+I111+J111+K111+L111+M111+N111</f>
        <v>0</v>
      </c>
      <c r="P111" s="431" t="n">
        <v>0</v>
      </c>
      <c r="Q111" s="432"/>
      <c r="R111" s="416" t="n">
        <f aca="false">R110+1</f>
        <v>103</v>
      </c>
      <c r="S111" s="212"/>
      <c r="T111" s="217" t="n">
        <f aca="false">Q111-O111</f>
        <v>0</v>
      </c>
    </row>
    <row r="112" customFormat="false" ht="12.8" hidden="false" customHeight="false" outlineLevel="0" collapsed="false">
      <c r="A112" s="416" t="n">
        <f aca="false">A111+1</f>
        <v>105</v>
      </c>
      <c r="B112" s="355"/>
      <c r="C112" s="423"/>
      <c r="D112" s="423"/>
      <c r="E112" s="423"/>
      <c r="F112" s="423"/>
      <c r="G112" s="423"/>
      <c r="H112" s="423"/>
      <c r="I112" s="423"/>
      <c r="J112" s="423"/>
      <c r="K112" s="419"/>
      <c r="L112" s="419" t="n">
        <f aca="false">октябрь!H113*100/98</f>
        <v>0</v>
      </c>
      <c r="M112" s="420" t="n">
        <f aca="false">ноябрь!H116*100/98</f>
        <v>0</v>
      </c>
      <c r="N112" s="419" t="n">
        <f aca="false">декабрь!H113*100/98</f>
        <v>0</v>
      </c>
      <c r="O112" s="421" t="n">
        <f aca="false">C112+D112+E112+F112+G112+H112+I112+J112+K112+L112+M112+N112</f>
        <v>0</v>
      </c>
      <c r="P112" s="431" t="n">
        <v>5.10457142857143</v>
      </c>
      <c r="Q112" s="432"/>
      <c r="R112" s="416" t="n">
        <f aca="false">R111+1</f>
        <v>104</v>
      </c>
      <c r="S112" s="355"/>
      <c r="T112" s="217" t="n">
        <f aca="false">Q112-O112</f>
        <v>0</v>
      </c>
    </row>
    <row r="113" customFormat="false" ht="12.8" hidden="false" customHeight="false" outlineLevel="0" collapsed="false">
      <c r="A113" s="416" t="n">
        <f aca="false">A112+1</f>
        <v>106</v>
      </c>
      <c r="B113" s="355"/>
      <c r="C113" s="423"/>
      <c r="D113" s="423"/>
      <c r="E113" s="423"/>
      <c r="F113" s="423"/>
      <c r="G113" s="423"/>
      <c r="H113" s="423"/>
      <c r="I113" s="423"/>
      <c r="J113" s="423"/>
      <c r="K113" s="419"/>
      <c r="L113" s="419" t="n">
        <f aca="false">октябрь!H114*100/98</f>
        <v>0</v>
      </c>
      <c r="M113" s="420" t="n">
        <f aca="false">ноябрь!H117*100/98</f>
        <v>0</v>
      </c>
      <c r="N113" s="419" t="n">
        <f aca="false">декабрь!H114*100/98</f>
        <v>0</v>
      </c>
      <c r="O113" s="421" t="n">
        <f aca="false">C113+D113+E113+F113+G113+H113+I113+J113+K113+L113+M113+N113</f>
        <v>0</v>
      </c>
      <c r="P113" s="431" t="n">
        <v>0.168</v>
      </c>
      <c r="Q113" s="432"/>
      <c r="R113" s="416" t="n">
        <f aca="false">R112+1</f>
        <v>105</v>
      </c>
      <c r="S113" s="355"/>
      <c r="T113" s="217" t="n">
        <f aca="false">Q113-O113</f>
        <v>0</v>
      </c>
    </row>
    <row r="114" customFormat="false" ht="12.75" hidden="false" customHeight="true" outlineLevel="0" collapsed="false">
      <c r="A114" s="416" t="n">
        <f aca="false">A113+1</f>
        <v>107</v>
      </c>
      <c r="B114" s="355"/>
      <c r="C114" s="423"/>
      <c r="D114" s="423"/>
      <c r="E114" s="423"/>
      <c r="F114" s="423"/>
      <c r="G114" s="423"/>
      <c r="H114" s="423"/>
      <c r="I114" s="423"/>
      <c r="J114" s="423"/>
      <c r="K114" s="419"/>
      <c r="L114" s="419" t="n">
        <f aca="false">октябрь!H115*100/98</f>
        <v>0</v>
      </c>
      <c r="M114" s="420" t="n">
        <f aca="false">ноябрь!H118*100/98</f>
        <v>0</v>
      </c>
      <c r="N114" s="419" t="n">
        <f aca="false">декабрь!H115*100/98</f>
        <v>0</v>
      </c>
      <c r="O114" s="421" t="n">
        <f aca="false">C114+D114+E114+F114+G114+H114+I114+J114+K114+L114+M114+N114</f>
        <v>0</v>
      </c>
      <c r="P114" s="431" t="n">
        <v>0</v>
      </c>
      <c r="Q114" s="432"/>
      <c r="R114" s="416" t="n">
        <f aca="false">R113+1</f>
        <v>106</v>
      </c>
      <c r="S114" s="355"/>
      <c r="T114" s="217" t="n">
        <f aca="false">Q114-O114</f>
        <v>0</v>
      </c>
    </row>
    <row r="115" customFormat="false" ht="12.8" hidden="false" customHeight="false" outlineLevel="0" collapsed="false">
      <c r="A115" s="416" t="n">
        <f aca="false">A114+1</f>
        <v>108</v>
      </c>
      <c r="B115" s="355"/>
      <c r="C115" s="423"/>
      <c r="D115" s="423"/>
      <c r="E115" s="423"/>
      <c r="F115" s="423"/>
      <c r="G115" s="423"/>
      <c r="H115" s="423"/>
      <c r="I115" s="423"/>
      <c r="J115" s="423"/>
      <c r="K115" s="419"/>
      <c r="L115" s="419" t="n">
        <f aca="false">октябрь!H116*100/98</f>
        <v>0</v>
      </c>
      <c r="M115" s="420" t="n">
        <f aca="false">ноябрь!H119*100/98</f>
        <v>0</v>
      </c>
      <c r="N115" s="419" t="n">
        <f aca="false">декабрь!H116*100/98</f>
        <v>0</v>
      </c>
      <c r="O115" s="421" t="n">
        <f aca="false">C115+D115+E115+F115+G115+H115+I115+J115+K115+L115+M115+N115+0.51</f>
        <v>0.51</v>
      </c>
      <c r="P115" s="431" t="n">
        <v>0.513714285714286</v>
      </c>
      <c r="Q115" s="432"/>
      <c r="R115" s="416" t="n">
        <f aca="false">R114+1</f>
        <v>107</v>
      </c>
      <c r="S115" s="355"/>
      <c r="T115" s="217" t="n">
        <f aca="false">Q115-O115</f>
        <v>-0.51</v>
      </c>
      <c r="U115" s="383" t="s">
        <v>116</v>
      </c>
    </row>
    <row r="116" customFormat="false" ht="12.8" hidden="false" customHeight="false" outlineLevel="0" collapsed="false">
      <c r="A116" s="416" t="n">
        <f aca="false">A115+1</f>
        <v>109</v>
      </c>
      <c r="B116" s="355"/>
      <c r="C116" s="423"/>
      <c r="D116" s="423"/>
      <c r="E116" s="423"/>
      <c r="F116" s="423"/>
      <c r="G116" s="423"/>
      <c r="H116" s="423"/>
      <c r="I116" s="423"/>
      <c r="J116" s="423"/>
      <c r="K116" s="419"/>
      <c r="L116" s="419" t="n">
        <f aca="false">октябрь!H117*100/98</f>
        <v>0</v>
      </c>
      <c r="M116" s="420" t="n">
        <f aca="false">ноябрь!H120*100/98</f>
        <v>0</v>
      </c>
      <c r="N116" s="419" t="n">
        <f aca="false">декабрь!H117*100/98</f>
        <v>0</v>
      </c>
      <c r="O116" s="421" t="n">
        <f aca="false">C116+D116+E116+F116+G116+H116+I116+J116+K116+L116+M116+N116</f>
        <v>0</v>
      </c>
      <c r="P116" s="431" t="n">
        <v>0.401142857142857</v>
      </c>
      <c r="Q116" s="432"/>
      <c r="R116" s="416" t="n">
        <f aca="false">R115+1</f>
        <v>108</v>
      </c>
      <c r="S116" s="355"/>
      <c r="T116" s="217" t="n">
        <f aca="false">Q116-O116</f>
        <v>0</v>
      </c>
    </row>
    <row r="117" customFormat="false" ht="12.8" hidden="false" customHeight="false" outlineLevel="0" collapsed="false">
      <c r="A117" s="416" t="n">
        <f aca="false">A116+1</f>
        <v>110</v>
      </c>
      <c r="B117" s="355"/>
      <c r="C117" s="423"/>
      <c r="D117" s="423"/>
      <c r="E117" s="423"/>
      <c r="F117" s="423"/>
      <c r="G117" s="423"/>
      <c r="H117" s="423"/>
      <c r="I117" s="423"/>
      <c r="J117" s="423"/>
      <c r="K117" s="419"/>
      <c r="L117" s="419" t="n">
        <f aca="false">октябрь!H118*100/98</f>
        <v>0</v>
      </c>
      <c r="M117" s="420" t="n">
        <f aca="false">ноябрь!H121*100/98</f>
        <v>0</v>
      </c>
      <c r="N117" s="419" t="n">
        <f aca="false">декабрь!H118*100/98</f>
        <v>0</v>
      </c>
      <c r="O117" s="421" t="n">
        <f aca="false">C117+D117+E117+F117+G117+H117+I117+J117+K117+L117+M117+N117</f>
        <v>0</v>
      </c>
      <c r="P117" s="431" t="n">
        <v>2.01571428571429</v>
      </c>
      <c r="Q117" s="432"/>
      <c r="R117" s="416" t="n">
        <f aca="false">R116+1</f>
        <v>109</v>
      </c>
      <c r="S117" s="355"/>
      <c r="T117" s="217" t="n">
        <f aca="false">Q117-O117</f>
        <v>0</v>
      </c>
    </row>
    <row r="118" customFormat="false" ht="12.8" hidden="false" customHeight="false" outlineLevel="0" collapsed="false">
      <c r="A118" s="416" t="n">
        <f aca="false">A117+1</f>
        <v>111</v>
      </c>
      <c r="B118" s="355"/>
      <c r="C118" s="423"/>
      <c r="D118" s="423"/>
      <c r="E118" s="423"/>
      <c r="F118" s="423"/>
      <c r="G118" s="423"/>
      <c r="H118" s="423"/>
      <c r="I118" s="423"/>
      <c r="J118" s="423"/>
      <c r="K118" s="419"/>
      <c r="L118" s="419" t="n">
        <f aca="false">октябрь!H119*100/98</f>
        <v>0</v>
      </c>
      <c r="M118" s="420" t="n">
        <f aca="false">ноябрь!H122*100/98</f>
        <v>0</v>
      </c>
      <c r="N118" s="419" t="n">
        <f aca="false">декабрь!H119*100/98</f>
        <v>0</v>
      </c>
      <c r="O118" s="421" t="n">
        <f aca="false">C118+D118+E118+F118+G118+H118+I118+J118+K118+L118+M118+N118</f>
        <v>0</v>
      </c>
      <c r="P118" s="431" t="n">
        <v>0</v>
      </c>
      <c r="Q118" s="432"/>
      <c r="R118" s="416" t="n">
        <f aca="false">R117+1</f>
        <v>110</v>
      </c>
      <c r="S118" s="355"/>
      <c r="T118" s="217" t="n">
        <f aca="false">Q118-O118</f>
        <v>0</v>
      </c>
    </row>
    <row r="119" customFormat="false" ht="12" hidden="false" customHeight="true" outlineLevel="0" collapsed="false">
      <c r="A119" s="416" t="n">
        <f aca="false">A118+1</f>
        <v>112</v>
      </c>
      <c r="B119" s="355"/>
      <c r="C119" s="423"/>
      <c r="D119" s="423"/>
      <c r="E119" s="423"/>
      <c r="F119" s="423"/>
      <c r="G119" s="423"/>
      <c r="H119" s="423"/>
      <c r="I119" s="423"/>
      <c r="J119" s="423"/>
      <c r="K119" s="419"/>
      <c r="L119" s="419" t="n">
        <f aca="false">октябрь!H120*100/98</f>
        <v>0</v>
      </c>
      <c r="M119" s="420" t="n">
        <f aca="false">ноябрь!H123*100/98</f>
        <v>0</v>
      </c>
      <c r="N119" s="419" t="n">
        <f aca="false">декабрь!H120*100/98</f>
        <v>0</v>
      </c>
      <c r="O119" s="421" t="n">
        <f aca="false">C119+D119+E119+F119+G119+H119+I119+J119+K119+L119+M119+N119</f>
        <v>0</v>
      </c>
      <c r="P119" s="431" t="n">
        <v>0</v>
      </c>
      <c r="Q119" s="432"/>
      <c r="R119" s="416" t="n">
        <f aca="false">R118+1</f>
        <v>111</v>
      </c>
      <c r="S119" s="355"/>
      <c r="T119" s="217" t="n">
        <f aca="false">Q119-O119</f>
        <v>0</v>
      </c>
    </row>
    <row r="120" customFormat="false" ht="12.75" hidden="false" customHeight="true" outlineLevel="0" collapsed="false">
      <c r="A120" s="416" t="n">
        <f aca="false">A119+1</f>
        <v>113</v>
      </c>
      <c r="B120" s="355"/>
      <c r="C120" s="423"/>
      <c r="D120" s="423"/>
      <c r="E120" s="423"/>
      <c r="F120" s="423"/>
      <c r="G120" s="423"/>
      <c r="H120" s="423"/>
      <c r="I120" s="423"/>
      <c r="J120" s="423"/>
      <c r="K120" s="419"/>
      <c r="L120" s="419" t="n">
        <f aca="false">октябрь!H121*100/98</f>
        <v>0</v>
      </c>
      <c r="M120" s="420" t="n">
        <f aca="false">ноябрь!H124*100/98</f>
        <v>0</v>
      </c>
      <c r="N120" s="419" t="n">
        <f aca="false">декабрь!H121*100/98</f>
        <v>0</v>
      </c>
      <c r="O120" s="421" t="n">
        <f aca="false">C120+D120+E120+F120+G120+H120+I120+J120+K120+L120+M120+N120</f>
        <v>0</v>
      </c>
      <c r="P120" s="431" t="n">
        <v>0</v>
      </c>
      <c r="Q120" s="432"/>
      <c r="R120" s="416" t="n">
        <f aca="false">R119+1</f>
        <v>112</v>
      </c>
      <c r="S120" s="355"/>
      <c r="T120" s="217" t="n">
        <f aca="false">Q120-O120</f>
        <v>0</v>
      </c>
    </row>
    <row r="121" customFormat="false" ht="12.8" hidden="false" customHeight="false" outlineLevel="0" collapsed="false">
      <c r="A121" s="416" t="n">
        <f aca="false">A120+1</f>
        <v>114</v>
      </c>
      <c r="B121" s="355"/>
      <c r="C121" s="423"/>
      <c r="D121" s="423"/>
      <c r="E121" s="423"/>
      <c r="F121" s="423"/>
      <c r="G121" s="423"/>
      <c r="H121" s="423"/>
      <c r="I121" s="423"/>
      <c r="J121" s="423"/>
      <c r="K121" s="419"/>
      <c r="L121" s="419" t="n">
        <f aca="false">октябрь!H122*100/98</f>
        <v>0</v>
      </c>
      <c r="M121" s="420" t="n">
        <f aca="false">ноябрь!H125*100/98</f>
        <v>0</v>
      </c>
      <c r="N121" s="419" t="n">
        <f aca="false">декабрь!H122*100/98</f>
        <v>0</v>
      </c>
      <c r="O121" s="421" t="n">
        <f aca="false">C121+D121+E121+F121+G121+H121+I121+J121+K121+L121+M121+N121</f>
        <v>0</v>
      </c>
      <c r="P121" s="431" t="n">
        <f aca="false">2.93342857142857-0.01</f>
        <v>2.92342857142857</v>
      </c>
      <c r="Q121" s="432"/>
      <c r="R121" s="416" t="n">
        <f aca="false">R120+1</f>
        <v>113</v>
      </c>
      <c r="S121" s="212"/>
      <c r="T121" s="217" t="n">
        <f aca="false">Q121-O121</f>
        <v>0</v>
      </c>
    </row>
    <row r="122" customFormat="false" ht="12.8" hidden="false" customHeight="false" outlineLevel="0" collapsed="false">
      <c r="A122" s="416" t="n">
        <f aca="false">A121+1</f>
        <v>115</v>
      </c>
      <c r="B122" s="355"/>
      <c r="C122" s="423"/>
      <c r="D122" s="423"/>
      <c r="E122" s="423"/>
      <c r="F122" s="423"/>
      <c r="G122" s="423"/>
      <c r="H122" s="423"/>
      <c r="I122" s="423"/>
      <c r="J122" s="423"/>
      <c r="K122" s="419"/>
      <c r="L122" s="419" t="n">
        <f aca="false">октябрь!H123*100/98</f>
        <v>0</v>
      </c>
      <c r="M122" s="420" t="n">
        <f aca="false">ноябрь!H126*100/98</f>
        <v>0</v>
      </c>
      <c r="N122" s="419" t="n">
        <f aca="false">декабрь!H123*100/98</f>
        <v>0</v>
      </c>
      <c r="O122" s="421" t="n">
        <f aca="false">C122+D122+E122+F122+G122+H122+I122+J122+K122+L122+M122+N122</f>
        <v>0</v>
      </c>
      <c r="P122" s="431" t="n">
        <v>0</v>
      </c>
      <c r="Q122" s="432"/>
      <c r="R122" s="416" t="n">
        <f aca="false">R121+1</f>
        <v>114</v>
      </c>
      <c r="S122" s="355"/>
      <c r="T122" s="217" t="n">
        <f aca="false">Q122-O122</f>
        <v>0</v>
      </c>
    </row>
    <row r="123" customFormat="false" ht="12.8" hidden="false" customHeight="false" outlineLevel="0" collapsed="false">
      <c r="A123" s="416" t="n">
        <f aca="false">A122+1</f>
        <v>116</v>
      </c>
      <c r="B123" s="355"/>
      <c r="C123" s="423"/>
      <c r="D123" s="423"/>
      <c r="E123" s="423"/>
      <c r="F123" s="423"/>
      <c r="G123" s="423"/>
      <c r="H123" s="423"/>
      <c r="I123" s="423"/>
      <c r="J123" s="423"/>
      <c r="K123" s="419"/>
      <c r="L123" s="419" t="n">
        <f aca="false">октябрь!H124*100/98</f>
        <v>0</v>
      </c>
      <c r="M123" s="420" t="n">
        <f aca="false">ноябрь!H127*100/98</f>
        <v>0</v>
      </c>
      <c r="N123" s="419" t="n">
        <f aca="false">декабрь!H124*100/98</f>
        <v>0</v>
      </c>
      <c r="O123" s="421" t="n">
        <f aca="false">C123+D123+E123+F123+G123+H123+I123+J123+K123+L123+M123+N123</f>
        <v>0</v>
      </c>
      <c r="P123" s="431" t="n">
        <v>0</v>
      </c>
      <c r="Q123" s="432"/>
      <c r="R123" s="416" t="n">
        <f aca="false">R122+1</f>
        <v>115</v>
      </c>
      <c r="S123" s="355"/>
      <c r="T123" s="217" t="n">
        <f aca="false">Q123-O123</f>
        <v>0</v>
      </c>
      <c r="U123" s="383" t="s">
        <v>14</v>
      </c>
    </row>
    <row r="124" customFormat="false" ht="12.8" hidden="false" customHeight="false" outlineLevel="0" collapsed="false">
      <c r="A124" s="416" t="n">
        <f aca="false">A123+1</f>
        <v>117</v>
      </c>
      <c r="B124" s="355"/>
      <c r="C124" s="423"/>
      <c r="D124" s="423"/>
      <c r="E124" s="423"/>
      <c r="F124" s="423"/>
      <c r="G124" s="423"/>
      <c r="H124" s="423"/>
      <c r="I124" s="423"/>
      <c r="J124" s="423"/>
      <c r="K124" s="419"/>
      <c r="L124" s="419" t="n">
        <f aca="false">октябрь!H125*100/98</f>
        <v>0</v>
      </c>
      <c r="M124" s="420" t="n">
        <f aca="false">ноябрь!H128*100/98</f>
        <v>0</v>
      </c>
      <c r="N124" s="419" t="n">
        <f aca="false">декабрь!H125*100/98</f>
        <v>0</v>
      </c>
      <c r="O124" s="421" t="n">
        <f aca="false">C124+D124+E124+F124+G124+H124+I124+J124+K124+L124+M124+N124</f>
        <v>0</v>
      </c>
      <c r="P124" s="431" t="n">
        <v>6.222</v>
      </c>
      <c r="Q124" s="432"/>
      <c r="R124" s="416" t="n">
        <f aca="false">R123+1</f>
        <v>116</v>
      </c>
      <c r="S124" s="355"/>
      <c r="T124" s="217" t="n">
        <f aca="false">Q124-O124</f>
        <v>0</v>
      </c>
      <c r="V124" s="426"/>
    </row>
    <row r="125" customFormat="false" ht="10.15" hidden="false" customHeight="true" outlineLevel="0" collapsed="false">
      <c r="A125" s="416" t="n">
        <f aca="false">A124+1</f>
        <v>118</v>
      </c>
      <c r="B125" s="355"/>
      <c r="C125" s="423"/>
      <c r="D125" s="423"/>
      <c r="E125" s="423"/>
      <c r="F125" s="423"/>
      <c r="G125" s="423"/>
      <c r="H125" s="423"/>
      <c r="I125" s="423"/>
      <c r="J125" s="423"/>
      <c r="K125" s="419"/>
      <c r="L125" s="419" t="n">
        <f aca="false">октябрь!H126*100/98</f>
        <v>0</v>
      </c>
      <c r="M125" s="420" t="n">
        <f aca="false">ноябрь!H129*100/98</f>
        <v>0</v>
      </c>
      <c r="N125" s="419" t="n">
        <f aca="false">декабрь!H126*100/98</f>
        <v>0</v>
      </c>
      <c r="O125" s="421" t="n">
        <f aca="false">C125+D125+E125+F125+G125+H125+I125+J125+K125+L125+M125+N125</f>
        <v>0</v>
      </c>
      <c r="P125" s="431" t="n">
        <v>1.4</v>
      </c>
      <c r="Q125" s="432"/>
      <c r="R125" s="416" t="n">
        <f aca="false">R124+1</f>
        <v>117</v>
      </c>
      <c r="S125" s="355"/>
      <c r="T125" s="217" t="n">
        <f aca="false">Q125-O125</f>
        <v>0</v>
      </c>
      <c r="V125" s="412"/>
    </row>
    <row r="126" customFormat="false" ht="12.8" hidden="false" customHeight="false" outlineLevel="0" collapsed="false">
      <c r="A126" s="416" t="n">
        <f aca="false">A125+1</f>
        <v>119</v>
      </c>
      <c r="B126" s="355"/>
      <c r="C126" s="423"/>
      <c r="D126" s="423"/>
      <c r="E126" s="423"/>
      <c r="F126" s="423"/>
      <c r="G126" s="423"/>
      <c r="H126" s="423"/>
      <c r="I126" s="423"/>
      <c r="J126" s="423"/>
      <c r="K126" s="419"/>
      <c r="L126" s="419" t="n">
        <f aca="false">октябрь!H127*100/98</f>
        <v>0</v>
      </c>
      <c r="M126" s="420" t="n">
        <f aca="false">ноябрь!H130*100/98</f>
        <v>0</v>
      </c>
      <c r="N126" s="419" t="n">
        <f aca="false">декабрь!H127*100/98</f>
        <v>0</v>
      </c>
      <c r="O126" s="421" t="n">
        <f aca="false">C126+D126+E126+F126+G126+H126+I126+J126+K126+L126+M126+N126</f>
        <v>0</v>
      </c>
      <c r="P126" s="431" t="n">
        <v>0</v>
      </c>
      <c r="Q126" s="432"/>
      <c r="R126" s="416" t="n">
        <f aca="false">R125+1</f>
        <v>118</v>
      </c>
      <c r="S126" s="355"/>
      <c r="T126" s="217" t="n">
        <f aca="false">Q126-O126</f>
        <v>0</v>
      </c>
    </row>
    <row r="127" customFormat="false" ht="12.8" hidden="false" customHeight="false" outlineLevel="0" collapsed="false">
      <c r="A127" s="416" t="n">
        <f aca="false">A126+1</f>
        <v>120</v>
      </c>
      <c r="B127" s="355"/>
      <c r="C127" s="423"/>
      <c r="D127" s="423"/>
      <c r="E127" s="423"/>
      <c r="F127" s="423"/>
      <c r="G127" s="423"/>
      <c r="H127" s="423"/>
      <c r="I127" s="423"/>
      <c r="J127" s="423"/>
      <c r="K127" s="419"/>
      <c r="L127" s="419" t="n">
        <f aca="false">октябрь!H128*100/98</f>
        <v>0</v>
      </c>
      <c r="M127" s="420" t="n">
        <f aca="false">ноябрь!H131*100/98</f>
        <v>0</v>
      </c>
      <c r="N127" s="419" t="n">
        <f aca="false">декабрь!H128*100/98</f>
        <v>0</v>
      </c>
      <c r="O127" s="421" t="n">
        <f aca="false">C127+D127+E127+F127+G127+H127+I127+J127+K127+L127+M127+N127</f>
        <v>0</v>
      </c>
      <c r="P127" s="431" t="n">
        <v>0</v>
      </c>
      <c r="Q127" s="432"/>
      <c r="R127" s="416" t="n">
        <f aca="false">R126+1</f>
        <v>119</v>
      </c>
      <c r="S127" s="355"/>
      <c r="T127" s="217" t="n">
        <f aca="false">Q127-O127</f>
        <v>0</v>
      </c>
    </row>
    <row r="128" customFormat="false" ht="12.8" hidden="false" customHeight="false" outlineLevel="0" collapsed="false">
      <c r="A128" s="427" t="s">
        <v>13</v>
      </c>
      <c r="B128" s="427"/>
      <c r="C128" s="421" t="n">
        <f aca="false">SUM(C8:C127)</f>
        <v>0</v>
      </c>
      <c r="D128" s="421" t="n">
        <f aca="false">SUM(D8:D127)</f>
        <v>0</v>
      </c>
      <c r="E128" s="421" t="n">
        <f aca="false">SUM(E8:E127)</f>
        <v>0</v>
      </c>
      <c r="F128" s="421" t="n">
        <f aca="false">SUM(F8:F127)</f>
        <v>0</v>
      </c>
      <c r="G128" s="421" t="n">
        <f aca="false">SUM(G8:G127)</f>
        <v>0</v>
      </c>
      <c r="H128" s="421" t="n">
        <f aca="false">SUM(H8:H127)</f>
        <v>0</v>
      </c>
      <c r="I128" s="421" t="n">
        <f aca="false">SUM(I8:I127)</f>
        <v>0</v>
      </c>
      <c r="J128" s="421" t="n">
        <f aca="false">SUM(J8:J127)</f>
        <v>0</v>
      </c>
      <c r="K128" s="421" t="n">
        <f aca="false">SUM(K8:K127)</f>
        <v>0</v>
      </c>
      <c r="L128" s="421" t="n">
        <f aca="false">SUM(L8:L127)</f>
        <v>0</v>
      </c>
      <c r="M128" s="421" t="n">
        <f aca="false">SUM(M8:M127)</f>
        <v>0</v>
      </c>
      <c r="N128" s="421" t="n">
        <f aca="false">SUM(N8:N127)</f>
        <v>0</v>
      </c>
      <c r="O128" s="421" t="n">
        <f aca="false">SUM(O8:O127)</f>
        <v>0.51</v>
      </c>
      <c r="P128" s="435" t="n">
        <f aca="false">SUM(P8:P127)</f>
        <v>136.558285714286</v>
      </c>
      <c r="Q128" s="422"/>
      <c r="R128" s="428"/>
      <c r="S128" s="428"/>
    </row>
    <row r="129" customFormat="false" ht="12.8" hidden="false" customHeight="false" outlineLevel="0" collapsed="false">
      <c r="O129" s="412"/>
      <c r="P129" s="429"/>
      <c r="Q129" s="430"/>
    </row>
    <row r="130" customFormat="false" ht="12.8" hidden="false" customHeight="false" outlineLevel="0" collapsed="false">
      <c r="P130" s="430"/>
      <c r="Q130" s="430"/>
    </row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  <row r="143" customFormat="false" ht="12.8" hidden="false" customHeight="false" outlineLevel="0" collapsed="false"/>
    <row r="144" customFormat="false" ht="12.8" hidden="false" customHeight="false" outlineLevel="0" collapsed="false"/>
    <row r="145" customFormat="false" ht="12.8" hidden="false" customHeight="false" outlineLevel="0" collapsed="false"/>
  </sheetData>
  <autoFilter ref="T2:T130"/>
  <mergeCells count="25">
    <mergeCell ref="A2:T2"/>
    <mergeCell ref="A3:T3"/>
    <mergeCell ref="U3:AI3"/>
    <mergeCell ref="A4:A6"/>
    <mergeCell ref="B4:B6"/>
    <mergeCell ref="C4:N4"/>
    <mergeCell ref="O4:O6"/>
    <mergeCell ref="P4:P6"/>
    <mergeCell ref="Q4:Q6"/>
    <mergeCell ref="R4:R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128:S128"/>
  </mergeCells>
  <printOptions headings="false" gridLines="false" gridLinesSet="true" horizontalCentered="false" verticalCentered="false"/>
  <pageMargins left="0.39375" right="0.118055555555556" top="0.354166666666667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2:F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8.6953125" defaultRowHeight="15" zeroHeight="false" outlineLevelRow="0" outlineLevelCol="0"/>
  <cols>
    <col collapsed="false" customWidth="true" hidden="false" outlineLevel="0" max="3" min="3" style="0" width="11.57"/>
    <col collapsed="false" customWidth="true" hidden="false" outlineLevel="0" max="4" min="4" style="0" width="12.42"/>
    <col collapsed="false" customWidth="true" hidden="false" outlineLevel="0" max="5" min="5" style="0" width="11.99"/>
    <col collapsed="false" customWidth="true" hidden="false" outlineLevel="0" max="6" min="6" style="0" width="13.43"/>
  </cols>
  <sheetData>
    <row r="2" customFormat="false" ht="15" hidden="false" customHeight="false" outlineLevel="0" collapsed="false">
      <c r="C2" s="0" t="s">
        <v>122</v>
      </c>
    </row>
    <row r="3" customFormat="false" ht="30" hidden="false" customHeight="false" outlineLevel="0" collapsed="false">
      <c r="C3" s="7" t="s">
        <v>10</v>
      </c>
      <c r="D3" s="7" t="s">
        <v>11</v>
      </c>
      <c r="E3" s="7" t="s">
        <v>12</v>
      </c>
      <c r="F3" s="7" t="s">
        <v>23</v>
      </c>
    </row>
    <row r="4" customFormat="false" ht="15" hidden="false" customHeight="false" outlineLevel="0" collapsed="false">
      <c r="C4" s="436" t="n">
        <f aca="false">январь!D129+февраль!D129+март!D129+апрель!D129+май!D129+июнь!D129+июль!D129+август!D129+сентябрь!D129</f>
        <v>10.29</v>
      </c>
      <c r="D4" s="436" t="n">
        <f aca="false">январь!E129+февраль!E129+март!E129+апрель!E129+май!E129+июнь!E129+июль!E129+август!E129+сентябрь!E129</f>
        <v>409.97</v>
      </c>
      <c r="E4" s="436" t="n">
        <f aca="false">январь!F129+февраль!F129+март!F129+апрель!F129+май!F129+июнь!F129+июль!F129+август!F129+сентябрь!F129</f>
        <v>812.36</v>
      </c>
      <c r="F4" s="436" t="n">
        <f aca="false">январь!G129+февраль!G129+март!G129+апрель!G129+май!G129+июнь!G129+июль!G129+август!G129+сентябрь!G129</f>
        <v>0</v>
      </c>
    </row>
    <row r="5" customFormat="false" ht="15" hidden="false" customHeight="false" outlineLevel="0" collapsed="false">
      <c r="D5" s="437" t="n">
        <v>9778.33</v>
      </c>
    </row>
    <row r="6" customFormat="false" ht="15" hidden="false" customHeight="false" outlineLevel="0" collapsed="false">
      <c r="C6" s="0" t="s">
        <v>13</v>
      </c>
      <c r="D6" s="436" t="n">
        <f aca="false">D5-D4</f>
        <v>9368.36</v>
      </c>
    </row>
    <row r="7" customFormat="false" ht="15" hidden="false" customHeight="false" outlineLevel="0" collapsed="false">
      <c r="C7" s="436" t="n">
        <f aca="false">январь!C129+февраль!C129+март!C129+апрель!C129+май!C129+июнь!C129+июль!C129+август!C129</f>
        <v>1206.65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5" colorId="64" zoomScale="120" zoomScaleNormal="120" zoomScalePageLayoutView="100" workbookViewId="0">
      <pane xSplit="0" ySplit="3" topLeftCell="A35" activePane="bottomLeft" state="frozen"/>
      <selection pane="topLeft" activeCell="A5" activeCellId="0" sqref="A5"/>
      <selection pane="bottomLeft" activeCell="E132" activeCellId="0" sqref="E132"/>
    </sheetView>
  </sheetViews>
  <sheetFormatPr defaultColWidth="9.1484375" defaultRowHeight="15" zeroHeight="false" outlineLevelRow="0" outlineLevelCol="0"/>
  <cols>
    <col collapsed="false" customWidth="true" hidden="false" outlineLevel="0" max="1" min="1" style="35" width="4.57"/>
    <col collapsed="false" customWidth="true" hidden="false" outlineLevel="0" max="2" min="2" style="35" width="27.71"/>
    <col collapsed="false" customWidth="true" hidden="false" outlineLevel="0" max="3" min="3" style="35" width="9.85"/>
    <col collapsed="false" customWidth="false" hidden="false" outlineLevel="0" max="4" min="4" style="35" width="9.13"/>
    <col collapsed="false" customWidth="true" hidden="false" outlineLevel="0" max="5" min="5" style="35" width="9.71"/>
    <col collapsed="false" customWidth="true" hidden="false" outlineLevel="0" max="6" min="6" style="35" width="10.29"/>
    <col collapsed="false" customWidth="true" hidden="false" outlineLevel="0" max="7" min="7" style="35" width="9.59"/>
    <col collapsed="false" customWidth="false" hidden="false" outlineLevel="0" max="8" min="8" style="1" width="9.13"/>
    <col collapsed="false" customWidth="false" hidden="false" outlineLevel="0" max="9" min="9" style="35" width="9.13"/>
    <col collapsed="false" customWidth="true" hidden="false" outlineLevel="0" max="10" min="10" style="35" width="10.29"/>
    <col collapsed="false" customWidth="false" hidden="false" outlineLevel="0" max="11" min="11" style="35" width="9.13"/>
    <col collapsed="false" customWidth="true" hidden="false" outlineLevel="0" max="12" min="12" style="35" width="14.57"/>
    <col collapsed="false" customWidth="false" hidden="false" outlineLevel="0" max="1024" min="13" style="35" width="9.13"/>
  </cols>
  <sheetData>
    <row r="1" customFormat="false" ht="15" hidden="false" customHeight="false" outlineLevel="0" collapsed="false">
      <c r="A1" s="36"/>
      <c r="B1" s="36"/>
      <c r="C1" s="36"/>
      <c r="D1" s="36"/>
      <c r="E1" s="36"/>
      <c r="F1" s="36"/>
      <c r="G1" s="36"/>
      <c r="I1" s="36"/>
    </row>
    <row r="2" s="40" customFormat="true" ht="15" hidden="false" customHeight="false" outlineLevel="0" collapsed="false">
      <c r="A2" s="37" t="s">
        <v>0</v>
      </c>
      <c r="B2" s="37"/>
      <c r="C2" s="37"/>
      <c r="D2" s="37"/>
      <c r="E2" s="37"/>
      <c r="F2" s="37"/>
      <c r="G2" s="37"/>
      <c r="H2" s="1"/>
      <c r="I2" s="38"/>
      <c r="J2" s="39"/>
    </row>
    <row r="3" s="40" customFormat="true" ht="14.25" hidden="false" customHeight="false" outlineLevel="0" collapsed="false">
      <c r="A3" s="41" t="s">
        <v>15</v>
      </c>
      <c r="B3" s="41"/>
      <c r="C3" s="41"/>
      <c r="D3" s="41"/>
      <c r="E3" s="41"/>
      <c r="F3" s="41"/>
      <c r="G3" s="41"/>
      <c r="H3" s="3"/>
      <c r="I3" s="39"/>
      <c r="J3" s="42"/>
    </row>
    <row r="4" s="40" customFormat="true" ht="14.25" hidden="false" customHeight="false" outlineLevel="0" collapsed="false">
      <c r="A4" s="5" t="s">
        <v>16</v>
      </c>
      <c r="B4" s="5"/>
      <c r="C4" s="5"/>
      <c r="D4" s="5"/>
      <c r="E4" s="5"/>
      <c r="F4" s="5"/>
      <c r="G4" s="5"/>
      <c r="H4" s="3"/>
      <c r="I4" s="3"/>
      <c r="J4" s="42"/>
    </row>
    <row r="5" s="4" customFormat="true" ht="13.8" hidden="false" customHeight="false" outlineLevel="0" collapsed="false">
      <c r="A5" s="2" t="s">
        <v>0</v>
      </c>
      <c r="B5" s="2"/>
      <c r="C5" s="2"/>
      <c r="D5" s="2"/>
      <c r="E5" s="2"/>
      <c r="F5" s="2"/>
      <c r="G5" s="2"/>
      <c r="H5" s="1"/>
      <c r="I5" s="3"/>
      <c r="J5" s="3"/>
    </row>
    <row r="6" s="4" customFormat="true" ht="13.8" hidden="false" customHeight="false" outlineLevel="0" collapsed="false">
      <c r="A6" s="5" t="s">
        <v>1</v>
      </c>
      <c r="B6" s="5"/>
      <c r="C6" s="5"/>
      <c r="D6" s="5"/>
      <c r="E6" s="5"/>
      <c r="F6" s="5"/>
      <c r="G6" s="5"/>
      <c r="H6" s="3"/>
      <c r="I6" s="3"/>
      <c r="J6" s="3"/>
    </row>
    <row r="7" s="4" customFormat="true" ht="13.8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3"/>
      <c r="I7" s="3"/>
      <c r="J7" s="3"/>
    </row>
    <row r="8" customFormat="false" ht="15" hidden="false" customHeight="false" outlineLevel="0" collapsed="false">
      <c r="A8" s="36"/>
      <c r="B8" s="36"/>
      <c r="C8" s="36"/>
      <c r="D8" s="36"/>
      <c r="E8" s="36"/>
      <c r="F8" s="36"/>
      <c r="G8" s="43" t="s">
        <v>3</v>
      </c>
      <c r="I8" s="36"/>
    </row>
    <row r="9" customFormat="false" ht="15" hidden="false" customHeight="true" outlineLevel="0" collapsed="false">
      <c r="A9" s="44" t="s">
        <v>4</v>
      </c>
      <c r="B9" s="44" t="s">
        <v>5</v>
      </c>
      <c r="C9" s="45" t="s">
        <v>6</v>
      </c>
      <c r="D9" s="46" t="s">
        <v>7</v>
      </c>
      <c r="E9" s="46"/>
      <c r="F9" s="46"/>
      <c r="G9" s="47" t="s">
        <v>17</v>
      </c>
      <c r="H9" s="7" t="s">
        <v>9</v>
      </c>
    </row>
    <row r="10" customFormat="false" ht="42" hidden="false" customHeight="true" outlineLevel="0" collapsed="false">
      <c r="A10" s="44"/>
      <c r="B10" s="44"/>
      <c r="C10" s="45"/>
      <c r="D10" s="48" t="s">
        <v>10</v>
      </c>
      <c r="E10" s="44" t="s">
        <v>11</v>
      </c>
      <c r="F10" s="44" t="s">
        <v>12</v>
      </c>
      <c r="G10" s="47"/>
      <c r="H10" s="7"/>
    </row>
    <row r="11" customFormat="false" ht="15" hidden="false" customHeight="false" outlineLevel="0" collapsed="false">
      <c r="A11" s="49" t="n">
        <v>1</v>
      </c>
      <c r="B11" s="12" t="n">
        <v>2</v>
      </c>
      <c r="C11" s="50" t="n">
        <v>3</v>
      </c>
      <c r="D11" s="48" t="n">
        <v>4</v>
      </c>
      <c r="E11" s="44" t="n">
        <v>5</v>
      </c>
      <c r="F11" s="44" t="n">
        <v>6</v>
      </c>
      <c r="G11" s="49" t="n">
        <v>7</v>
      </c>
      <c r="H11" s="14" t="n">
        <v>8</v>
      </c>
    </row>
    <row r="12" customFormat="false" ht="15.75" hidden="false" customHeight="true" outlineLevel="0" collapsed="false">
      <c r="A12" s="51" t="n">
        <v>1</v>
      </c>
      <c r="B12" s="16"/>
      <c r="C12" s="17" t="n">
        <f aca="false">SUM(D12:H12)</f>
        <v>0</v>
      </c>
      <c r="D12" s="18"/>
      <c r="E12" s="19"/>
      <c r="F12" s="19"/>
      <c r="G12" s="20"/>
      <c r="H12" s="21"/>
    </row>
    <row r="13" customFormat="false" ht="12.75" hidden="false" customHeight="true" outlineLevel="0" collapsed="false">
      <c r="A13" s="51" t="n">
        <f aca="false">A12+1</f>
        <v>2</v>
      </c>
      <c r="B13" s="16"/>
      <c r="C13" s="17" t="n">
        <f aca="false">SUM(D13:H13)</f>
        <v>0</v>
      </c>
      <c r="D13" s="18"/>
      <c r="E13" s="19"/>
      <c r="F13" s="19"/>
      <c r="G13" s="20"/>
      <c r="H13" s="21"/>
    </row>
    <row r="14" customFormat="false" ht="12.75" hidden="false" customHeight="true" outlineLevel="0" collapsed="false">
      <c r="A14" s="51" t="n">
        <f aca="false">A13+1</f>
        <v>3</v>
      </c>
      <c r="B14" s="16"/>
      <c r="C14" s="17" t="n">
        <f aca="false">SUM(D14:H14)</f>
        <v>0</v>
      </c>
      <c r="D14" s="18"/>
      <c r="E14" s="19"/>
      <c r="F14" s="19"/>
      <c r="G14" s="20"/>
      <c r="H14" s="21"/>
    </row>
    <row r="15" customFormat="false" ht="13.5" hidden="false" customHeight="true" outlineLevel="0" collapsed="false">
      <c r="A15" s="51" t="n">
        <f aca="false">A14+1</f>
        <v>4</v>
      </c>
      <c r="B15" s="16"/>
      <c r="C15" s="17" t="n">
        <f aca="false">SUM(D15:H15)</f>
        <v>0</v>
      </c>
      <c r="D15" s="18"/>
      <c r="E15" s="19"/>
      <c r="F15" s="19"/>
      <c r="G15" s="20"/>
      <c r="H15" s="21"/>
    </row>
    <row r="16" customFormat="false" ht="12" hidden="false" customHeight="true" outlineLevel="0" collapsed="false">
      <c r="A16" s="51" t="n">
        <f aca="false">A15+1</f>
        <v>5</v>
      </c>
      <c r="B16" s="16"/>
      <c r="C16" s="17" t="n">
        <f aca="false">SUM(D16:H16)</f>
        <v>0</v>
      </c>
      <c r="D16" s="18"/>
      <c r="E16" s="19"/>
      <c r="F16" s="19"/>
      <c r="G16" s="20"/>
      <c r="H16" s="21"/>
    </row>
    <row r="17" customFormat="false" ht="15" hidden="false" customHeight="true" outlineLevel="0" collapsed="false">
      <c r="A17" s="51" t="n">
        <f aca="false">A16+1</f>
        <v>6</v>
      </c>
      <c r="B17" s="16"/>
      <c r="C17" s="17" t="n">
        <f aca="false">SUM(D17:H17)</f>
        <v>0</v>
      </c>
      <c r="D17" s="18"/>
      <c r="E17" s="19"/>
      <c r="F17" s="19"/>
      <c r="G17" s="20"/>
      <c r="H17" s="21"/>
    </row>
    <row r="18" customFormat="false" ht="13.5" hidden="false" customHeight="true" outlineLevel="0" collapsed="false">
      <c r="A18" s="51" t="n">
        <f aca="false">A17+1</f>
        <v>7</v>
      </c>
      <c r="B18" s="16"/>
      <c r="C18" s="17" t="n">
        <f aca="false">SUM(D18:H18)</f>
        <v>0</v>
      </c>
      <c r="D18" s="18"/>
      <c r="E18" s="19"/>
      <c r="F18" s="19"/>
      <c r="G18" s="20"/>
      <c r="H18" s="21"/>
    </row>
    <row r="19" customFormat="false" ht="15" hidden="false" customHeight="true" outlineLevel="0" collapsed="false">
      <c r="A19" s="51" t="n">
        <f aca="false">A18+1</f>
        <v>8</v>
      </c>
      <c r="B19" s="16"/>
      <c r="C19" s="17" t="n">
        <f aca="false">SUM(D19:H19)</f>
        <v>0</v>
      </c>
      <c r="D19" s="18"/>
      <c r="E19" s="19"/>
      <c r="F19" s="19"/>
      <c r="G19" s="20"/>
      <c r="H19" s="21"/>
    </row>
    <row r="20" customFormat="false" ht="13.5" hidden="false" customHeight="true" outlineLevel="0" collapsed="false">
      <c r="A20" s="51" t="n">
        <f aca="false">A19+1</f>
        <v>9</v>
      </c>
      <c r="B20" s="16"/>
      <c r="C20" s="17" t="n">
        <f aca="false">SUM(D20:H20)</f>
        <v>0</v>
      </c>
      <c r="D20" s="18"/>
      <c r="E20" s="19"/>
      <c r="F20" s="19"/>
      <c r="G20" s="20"/>
      <c r="H20" s="21"/>
    </row>
    <row r="21" customFormat="false" ht="15" hidden="false" customHeight="true" outlineLevel="0" collapsed="false">
      <c r="A21" s="51" t="n">
        <f aca="false">A20+1</f>
        <v>10</v>
      </c>
      <c r="B21" s="16"/>
      <c r="C21" s="17" t="n">
        <f aca="false">SUM(D21:H21)</f>
        <v>0</v>
      </c>
      <c r="D21" s="18"/>
      <c r="E21" s="19"/>
      <c r="F21" s="19"/>
      <c r="G21" s="20"/>
      <c r="H21" s="21"/>
    </row>
    <row r="22" customFormat="false" ht="15" hidden="false" customHeight="true" outlineLevel="0" collapsed="false">
      <c r="A22" s="51" t="n">
        <f aca="false">A21+1</f>
        <v>11</v>
      </c>
      <c r="B22" s="16"/>
      <c r="C22" s="17" t="n">
        <f aca="false">SUM(D22:H22)</f>
        <v>0</v>
      </c>
      <c r="D22" s="18"/>
      <c r="E22" s="19"/>
      <c r="F22" s="19"/>
      <c r="G22" s="20"/>
      <c r="H22" s="21"/>
    </row>
    <row r="23" customFormat="false" ht="12.75" hidden="false" customHeight="true" outlineLevel="0" collapsed="false">
      <c r="A23" s="51" t="n">
        <f aca="false">A22+1</f>
        <v>12</v>
      </c>
      <c r="B23" s="16"/>
      <c r="C23" s="17" t="n">
        <f aca="false">SUM(D23:H23)</f>
        <v>0</v>
      </c>
      <c r="D23" s="18"/>
      <c r="E23" s="19"/>
      <c r="F23" s="19"/>
      <c r="G23" s="20"/>
      <c r="H23" s="21"/>
    </row>
    <row r="24" customFormat="false" ht="15" hidden="false" customHeight="true" outlineLevel="0" collapsed="false">
      <c r="A24" s="51" t="n">
        <f aca="false">A23+1</f>
        <v>13</v>
      </c>
      <c r="B24" s="16"/>
      <c r="C24" s="17" t="n">
        <f aca="false">SUM(D24:H24)</f>
        <v>0</v>
      </c>
      <c r="D24" s="18"/>
      <c r="E24" s="19"/>
      <c r="F24" s="19"/>
      <c r="G24" s="20"/>
      <c r="H24" s="21"/>
    </row>
    <row r="25" customFormat="false" ht="15" hidden="false" customHeight="true" outlineLevel="0" collapsed="false">
      <c r="A25" s="51" t="n">
        <f aca="false">A24+1</f>
        <v>14</v>
      </c>
      <c r="B25" s="16"/>
      <c r="C25" s="17" t="n">
        <f aca="false">SUM(D25:H25)</f>
        <v>0</v>
      </c>
      <c r="D25" s="18"/>
      <c r="E25" s="19"/>
      <c r="F25" s="19"/>
      <c r="G25" s="20"/>
      <c r="H25" s="21"/>
    </row>
    <row r="26" customFormat="false" ht="13.5" hidden="false" customHeight="true" outlineLevel="0" collapsed="false">
      <c r="A26" s="51" t="n">
        <f aca="false">A25+1</f>
        <v>15</v>
      </c>
      <c r="B26" s="16"/>
      <c r="C26" s="17" t="n">
        <f aca="false">SUM(D26:H26)</f>
        <v>0</v>
      </c>
      <c r="D26" s="18"/>
      <c r="E26" s="19"/>
      <c r="F26" s="19"/>
      <c r="G26" s="20"/>
      <c r="H26" s="21"/>
    </row>
    <row r="27" customFormat="false" ht="15" hidden="false" customHeight="true" outlineLevel="0" collapsed="false">
      <c r="A27" s="51" t="n">
        <f aca="false">A26+1</f>
        <v>16</v>
      </c>
      <c r="B27" s="16"/>
      <c r="C27" s="17" t="n">
        <f aca="false">SUM(D27:H27)</f>
        <v>0</v>
      </c>
      <c r="D27" s="18"/>
      <c r="E27" s="19"/>
      <c r="F27" s="19"/>
      <c r="G27" s="20"/>
      <c r="H27" s="21"/>
    </row>
    <row r="28" customFormat="false" ht="15" hidden="false" customHeight="true" outlineLevel="0" collapsed="false">
      <c r="A28" s="51" t="n">
        <f aca="false">A27+1</f>
        <v>17</v>
      </c>
      <c r="B28" s="16"/>
      <c r="C28" s="17" t="n">
        <f aca="false">SUM(D28:H28)</f>
        <v>0</v>
      </c>
      <c r="D28" s="18"/>
      <c r="E28" s="19"/>
      <c r="F28" s="19"/>
      <c r="G28" s="20"/>
      <c r="H28" s="21"/>
    </row>
    <row r="29" customFormat="false" ht="15" hidden="false" customHeight="true" outlineLevel="0" collapsed="false">
      <c r="A29" s="51" t="n">
        <f aca="false">A28+1</f>
        <v>18</v>
      </c>
      <c r="B29" s="16"/>
      <c r="C29" s="17" t="n">
        <f aca="false">SUM(D29:H29)</f>
        <v>0</v>
      </c>
      <c r="D29" s="18"/>
      <c r="E29" s="19"/>
      <c r="F29" s="19"/>
      <c r="G29" s="20"/>
      <c r="H29" s="21"/>
    </row>
    <row r="30" customFormat="false" ht="15" hidden="false" customHeight="true" outlineLevel="0" collapsed="false">
      <c r="A30" s="51" t="n">
        <f aca="false">A29+1</f>
        <v>19</v>
      </c>
      <c r="B30" s="16"/>
      <c r="C30" s="17" t="n">
        <f aca="false">SUM(D30:H30)</f>
        <v>0</v>
      </c>
      <c r="D30" s="18"/>
      <c r="E30" s="19"/>
      <c r="F30" s="19"/>
      <c r="G30" s="20"/>
      <c r="H30" s="21"/>
    </row>
    <row r="31" customFormat="false" ht="15" hidden="false" customHeight="true" outlineLevel="0" collapsed="false">
      <c r="A31" s="51" t="n">
        <f aca="false">A30+1</f>
        <v>20</v>
      </c>
      <c r="B31" s="16"/>
      <c r="C31" s="17" t="n">
        <f aca="false">SUM(D31:H31)</f>
        <v>0</v>
      </c>
      <c r="D31" s="18"/>
      <c r="E31" s="19"/>
      <c r="F31" s="19"/>
      <c r="G31" s="20"/>
      <c r="H31" s="21"/>
    </row>
    <row r="32" customFormat="false" ht="15" hidden="false" customHeight="true" outlineLevel="0" collapsed="false">
      <c r="A32" s="51" t="n">
        <f aca="false">A31+1</f>
        <v>21</v>
      </c>
      <c r="B32" s="16"/>
      <c r="C32" s="17" t="n">
        <f aca="false">SUM(D32:H32)</f>
        <v>0</v>
      </c>
      <c r="D32" s="18"/>
      <c r="E32" s="19"/>
      <c r="F32" s="19"/>
      <c r="G32" s="20"/>
      <c r="H32" s="21"/>
    </row>
    <row r="33" customFormat="false" ht="15" hidden="false" customHeight="true" outlineLevel="0" collapsed="false">
      <c r="A33" s="51" t="n">
        <f aca="false">A32+1</f>
        <v>22</v>
      </c>
      <c r="B33" s="16"/>
      <c r="C33" s="17" t="n">
        <f aca="false">SUM(D33:H33)</f>
        <v>0</v>
      </c>
      <c r="D33" s="18"/>
      <c r="E33" s="19"/>
      <c r="F33" s="19"/>
      <c r="G33" s="20"/>
      <c r="H33" s="21"/>
    </row>
    <row r="34" customFormat="false" ht="15" hidden="false" customHeight="true" outlineLevel="0" collapsed="false">
      <c r="A34" s="51" t="n">
        <f aca="false">A33+1</f>
        <v>23</v>
      </c>
      <c r="B34" s="16"/>
      <c r="C34" s="17" t="n">
        <f aca="false">SUM(D34:H34)</f>
        <v>35.02</v>
      </c>
      <c r="D34" s="18"/>
      <c r="E34" s="19" t="n">
        <f aca="false">13.23+21.79</f>
        <v>35.02</v>
      </c>
      <c r="F34" s="19"/>
      <c r="G34" s="20"/>
      <c r="H34" s="21"/>
    </row>
    <row r="35" customFormat="false" ht="15" hidden="false" customHeight="true" outlineLevel="0" collapsed="false">
      <c r="A35" s="51" t="n">
        <f aca="false">A34+1</f>
        <v>24</v>
      </c>
      <c r="B35" s="16"/>
      <c r="C35" s="17" t="n">
        <f aca="false">SUM(D35:H35)</f>
        <v>0</v>
      </c>
      <c r="D35" s="18"/>
      <c r="E35" s="19"/>
      <c r="F35" s="19"/>
      <c r="G35" s="20"/>
      <c r="H35" s="21"/>
    </row>
    <row r="36" customFormat="false" ht="15" hidden="false" customHeight="true" outlineLevel="0" collapsed="false">
      <c r="A36" s="51" t="n">
        <f aca="false">A35+1</f>
        <v>25</v>
      </c>
      <c r="B36" s="16"/>
      <c r="C36" s="17" t="n">
        <f aca="false">SUM(D36:H36)</f>
        <v>0</v>
      </c>
      <c r="D36" s="18"/>
      <c r="E36" s="19"/>
      <c r="F36" s="19"/>
      <c r="G36" s="20"/>
      <c r="H36" s="21"/>
    </row>
    <row r="37" customFormat="false" ht="15" hidden="false" customHeight="true" outlineLevel="0" collapsed="false">
      <c r="A37" s="51" t="n">
        <f aca="false">A36+1</f>
        <v>26</v>
      </c>
      <c r="B37" s="16"/>
      <c r="C37" s="17" t="n">
        <f aca="false">SUM(D37:H37)</f>
        <v>0</v>
      </c>
      <c r="D37" s="18"/>
      <c r="E37" s="19"/>
      <c r="F37" s="19"/>
      <c r="G37" s="20"/>
      <c r="H37" s="21"/>
    </row>
    <row r="38" customFormat="false" ht="15" hidden="false" customHeight="true" outlineLevel="0" collapsed="false">
      <c r="A38" s="51" t="n">
        <f aca="false">A37+1</f>
        <v>27</v>
      </c>
      <c r="B38" s="16"/>
      <c r="C38" s="17" t="n">
        <f aca="false">SUM(D38:H38)</f>
        <v>0</v>
      </c>
      <c r="D38" s="18"/>
      <c r="E38" s="19"/>
      <c r="F38" s="19"/>
      <c r="G38" s="20"/>
      <c r="H38" s="21"/>
    </row>
    <row r="39" customFormat="false" ht="14.25" hidden="false" customHeight="true" outlineLevel="0" collapsed="false">
      <c r="A39" s="51" t="n">
        <f aca="false">A38+1</f>
        <v>28</v>
      </c>
      <c r="B39" s="16"/>
      <c r="C39" s="17" t="n">
        <f aca="false">SUM(D39:H39)</f>
        <v>0</v>
      </c>
      <c r="D39" s="18"/>
      <c r="E39" s="19"/>
      <c r="F39" s="19"/>
      <c r="G39" s="20"/>
      <c r="H39" s="21"/>
    </row>
    <row r="40" customFormat="false" ht="15" hidden="false" customHeight="true" outlineLevel="0" collapsed="false">
      <c r="A40" s="51" t="n">
        <f aca="false">A39+1</f>
        <v>29</v>
      </c>
      <c r="B40" s="16"/>
      <c r="C40" s="17" t="n">
        <f aca="false">SUM(D40:H40)</f>
        <v>0</v>
      </c>
      <c r="D40" s="18"/>
      <c r="E40" s="19"/>
      <c r="F40" s="19"/>
      <c r="G40" s="20"/>
      <c r="H40" s="21"/>
    </row>
    <row r="41" customFormat="false" ht="15" hidden="false" customHeight="true" outlineLevel="0" collapsed="false">
      <c r="A41" s="51" t="n">
        <f aca="false">A40+1</f>
        <v>30</v>
      </c>
      <c r="B41" s="16"/>
      <c r="C41" s="17" t="n">
        <f aca="false">SUM(D41:H41)</f>
        <v>0</v>
      </c>
      <c r="D41" s="18"/>
      <c r="E41" s="19"/>
      <c r="F41" s="19"/>
      <c r="G41" s="20"/>
      <c r="H41" s="21"/>
      <c r="I41" s="52"/>
    </row>
    <row r="42" customFormat="false" ht="15" hidden="false" customHeight="true" outlineLevel="0" collapsed="false">
      <c r="A42" s="51" t="n">
        <f aca="false">A41+1</f>
        <v>31</v>
      </c>
      <c r="B42" s="16"/>
      <c r="C42" s="17" t="n">
        <f aca="false">SUM(D42:H42)</f>
        <v>0</v>
      </c>
      <c r="D42" s="18"/>
      <c r="E42" s="19"/>
      <c r="F42" s="19"/>
      <c r="G42" s="20"/>
      <c r="H42" s="21"/>
    </row>
    <row r="43" customFormat="false" ht="15" hidden="false" customHeight="true" outlineLevel="0" collapsed="false">
      <c r="A43" s="51" t="n">
        <f aca="false">A42+1</f>
        <v>32</v>
      </c>
      <c r="B43" s="16"/>
      <c r="C43" s="17" t="n">
        <f aca="false">SUM(D43:H43)</f>
        <v>0</v>
      </c>
      <c r="D43" s="18"/>
      <c r="E43" s="19"/>
      <c r="F43" s="19"/>
      <c r="G43" s="20"/>
      <c r="H43" s="21"/>
    </row>
    <row r="44" customFormat="false" ht="15" hidden="false" customHeight="true" outlineLevel="0" collapsed="false">
      <c r="A44" s="51" t="n">
        <f aca="false">A43+1</f>
        <v>33</v>
      </c>
      <c r="B44" s="16"/>
      <c r="C44" s="17" t="n">
        <f aca="false">SUM(D44:H44)</f>
        <v>0</v>
      </c>
      <c r="D44" s="18"/>
      <c r="E44" s="19"/>
      <c r="F44" s="19"/>
      <c r="G44" s="20"/>
      <c r="H44" s="21"/>
    </row>
    <row r="45" customFormat="false" ht="15" hidden="false" customHeight="true" outlineLevel="0" collapsed="false">
      <c r="A45" s="51" t="n">
        <f aca="false">A44+1</f>
        <v>34</v>
      </c>
      <c r="B45" s="16"/>
      <c r="C45" s="17" t="n">
        <f aca="false">SUM(D45:H45)</f>
        <v>0</v>
      </c>
      <c r="D45" s="18"/>
      <c r="E45" s="19"/>
      <c r="F45" s="19"/>
      <c r="G45" s="20"/>
      <c r="H45" s="21"/>
      <c r="K45" s="53"/>
    </row>
    <row r="46" customFormat="false" ht="15" hidden="false" customHeight="true" outlineLevel="0" collapsed="false">
      <c r="A46" s="51" t="n">
        <f aca="false">A45+1</f>
        <v>35</v>
      </c>
      <c r="B46" s="16"/>
      <c r="C46" s="17" t="n">
        <f aca="false">SUM(D46:H46)</f>
        <v>0</v>
      </c>
      <c r="D46" s="18"/>
      <c r="E46" s="19"/>
      <c r="F46" s="19"/>
      <c r="G46" s="20"/>
      <c r="H46" s="21"/>
    </row>
    <row r="47" customFormat="false" ht="15" hidden="false" customHeight="true" outlineLevel="0" collapsed="false">
      <c r="A47" s="51" t="n">
        <f aca="false">A46+1</f>
        <v>36</v>
      </c>
      <c r="B47" s="16"/>
      <c r="C47" s="17" t="n">
        <f aca="false">SUM(D47:H47)</f>
        <v>0</v>
      </c>
      <c r="D47" s="18"/>
      <c r="E47" s="19"/>
      <c r="F47" s="19"/>
      <c r="G47" s="20"/>
      <c r="H47" s="21"/>
    </row>
    <row r="48" customFormat="false" ht="15" hidden="false" customHeight="true" outlineLevel="0" collapsed="false">
      <c r="A48" s="51" t="n">
        <f aca="false">A47+1</f>
        <v>37</v>
      </c>
      <c r="B48" s="16"/>
      <c r="C48" s="17" t="n">
        <f aca="false">SUM(D48:H48)</f>
        <v>0</v>
      </c>
      <c r="D48" s="18"/>
      <c r="E48" s="19"/>
      <c r="F48" s="19"/>
      <c r="G48" s="20"/>
      <c r="H48" s="21"/>
    </row>
    <row r="49" customFormat="false" ht="15" hidden="false" customHeight="true" outlineLevel="0" collapsed="false">
      <c r="A49" s="51" t="n">
        <f aca="false">A48+1</f>
        <v>38</v>
      </c>
      <c r="B49" s="16"/>
      <c r="C49" s="17" t="n">
        <f aca="false">SUM(D49:H49)</f>
        <v>0</v>
      </c>
      <c r="D49" s="18"/>
      <c r="E49" s="19"/>
      <c r="F49" s="19"/>
      <c r="G49" s="20"/>
      <c r="H49" s="21"/>
    </row>
    <row r="50" customFormat="false" ht="15" hidden="false" customHeight="true" outlineLevel="0" collapsed="false">
      <c r="A50" s="51" t="n">
        <f aca="false">A49+1</f>
        <v>39</v>
      </c>
      <c r="B50" s="16"/>
      <c r="C50" s="17" t="n">
        <f aca="false">SUM(D50:H50)</f>
        <v>0</v>
      </c>
      <c r="D50" s="18"/>
      <c r="E50" s="19"/>
      <c r="F50" s="19"/>
      <c r="G50" s="20"/>
      <c r="H50" s="21"/>
    </row>
    <row r="51" customFormat="false" ht="15" hidden="false" customHeight="true" outlineLevel="0" collapsed="false">
      <c r="A51" s="51" t="n">
        <f aca="false">A50+1</f>
        <v>40</v>
      </c>
      <c r="B51" s="16"/>
      <c r="C51" s="17" t="n">
        <f aca="false">SUM(D51:H51)</f>
        <v>0</v>
      </c>
      <c r="D51" s="18"/>
      <c r="E51" s="19"/>
      <c r="F51" s="19"/>
      <c r="G51" s="20"/>
      <c r="H51" s="21"/>
    </row>
    <row r="52" customFormat="false" ht="15" hidden="false" customHeight="true" outlineLevel="0" collapsed="false">
      <c r="A52" s="51" t="n">
        <f aca="false">A51+1</f>
        <v>41</v>
      </c>
      <c r="B52" s="16"/>
      <c r="C52" s="17" t="n">
        <f aca="false">SUM(D52:H52)</f>
        <v>0</v>
      </c>
      <c r="D52" s="18"/>
      <c r="E52" s="19"/>
      <c r="F52" s="19"/>
      <c r="G52" s="20"/>
      <c r="H52" s="21"/>
    </row>
    <row r="53" customFormat="false" ht="15" hidden="false" customHeight="true" outlineLevel="0" collapsed="false">
      <c r="A53" s="51" t="n">
        <f aca="false">A52+1</f>
        <v>42</v>
      </c>
      <c r="B53" s="16"/>
      <c r="C53" s="17" t="n">
        <f aca="false">SUM(D53:H53)</f>
        <v>0</v>
      </c>
      <c r="D53" s="18"/>
      <c r="E53" s="19"/>
      <c r="F53" s="19"/>
      <c r="G53" s="20"/>
      <c r="H53" s="21"/>
    </row>
    <row r="54" customFormat="false" ht="15" hidden="false" customHeight="true" outlineLevel="0" collapsed="false">
      <c r="A54" s="51" t="n">
        <f aca="false">A53+1</f>
        <v>43</v>
      </c>
      <c r="B54" s="16"/>
      <c r="C54" s="17" t="n">
        <f aca="false">SUM(D54:H54)</f>
        <v>0</v>
      </c>
      <c r="D54" s="18"/>
      <c r="E54" s="19"/>
      <c r="F54" s="19"/>
      <c r="G54" s="20"/>
      <c r="H54" s="21"/>
    </row>
    <row r="55" customFormat="false" ht="15" hidden="false" customHeight="true" outlineLevel="0" collapsed="false">
      <c r="A55" s="51" t="n">
        <f aca="false">A54+1</f>
        <v>44</v>
      </c>
      <c r="B55" s="16"/>
      <c r="C55" s="17" t="n">
        <f aca="false">SUM(D55:H55)</f>
        <v>0</v>
      </c>
      <c r="D55" s="18"/>
      <c r="E55" s="19"/>
      <c r="F55" s="19"/>
      <c r="G55" s="20"/>
      <c r="H55" s="21"/>
    </row>
    <row r="56" customFormat="false" ht="15" hidden="false" customHeight="true" outlineLevel="0" collapsed="false">
      <c r="A56" s="51" t="n">
        <f aca="false">A55+1</f>
        <v>45</v>
      </c>
      <c r="B56" s="16"/>
      <c r="C56" s="17" t="n">
        <f aca="false">SUM(D56:H56)</f>
        <v>0</v>
      </c>
      <c r="D56" s="18"/>
      <c r="E56" s="19"/>
      <c r="F56" s="19"/>
      <c r="G56" s="20"/>
      <c r="H56" s="21"/>
    </row>
    <row r="57" customFormat="false" ht="15" hidden="false" customHeight="true" outlineLevel="0" collapsed="false">
      <c r="A57" s="51" t="n">
        <f aca="false">A56+1</f>
        <v>46</v>
      </c>
      <c r="B57" s="16"/>
      <c r="C57" s="17" t="n">
        <f aca="false">SUM(D57:H57)</f>
        <v>0</v>
      </c>
      <c r="D57" s="18"/>
      <c r="E57" s="19"/>
      <c r="F57" s="19"/>
      <c r="G57" s="20"/>
      <c r="H57" s="21"/>
    </row>
    <row r="58" customFormat="false" ht="15" hidden="false" customHeight="true" outlineLevel="0" collapsed="false">
      <c r="A58" s="51" t="n">
        <f aca="false">A57+1</f>
        <v>47</v>
      </c>
      <c r="B58" s="16"/>
      <c r="C58" s="17" t="n">
        <f aca="false">SUM(D58:H58)</f>
        <v>0</v>
      </c>
      <c r="D58" s="18"/>
      <c r="E58" s="19"/>
      <c r="F58" s="19"/>
      <c r="G58" s="20"/>
      <c r="H58" s="21"/>
    </row>
    <row r="59" customFormat="false" ht="15" hidden="false" customHeight="true" outlineLevel="0" collapsed="false">
      <c r="A59" s="51" t="n">
        <f aca="false">A58+1</f>
        <v>48</v>
      </c>
      <c r="B59" s="16"/>
      <c r="C59" s="17" t="n">
        <f aca="false">SUM(D59:H59)</f>
        <v>0</v>
      </c>
      <c r="D59" s="18"/>
      <c r="E59" s="19"/>
      <c r="F59" s="19"/>
      <c r="G59" s="20"/>
      <c r="H59" s="21"/>
    </row>
    <row r="60" customFormat="false" ht="15" hidden="false" customHeight="true" outlineLevel="0" collapsed="false">
      <c r="A60" s="51" t="n">
        <f aca="false">A59+1</f>
        <v>49</v>
      </c>
      <c r="B60" s="16"/>
      <c r="C60" s="17" t="n">
        <f aca="false">SUM(D60:H60)</f>
        <v>0</v>
      </c>
      <c r="D60" s="18"/>
      <c r="E60" s="19"/>
      <c r="F60" s="19"/>
      <c r="G60" s="20"/>
      <c r="H60" s="21"/>
    </row>
    <row r="61" customFormat="false" ht="15" hidden="false" customHeight="true" outlineLevel="0" collapsed="false">
      <c r="A61" s="51" t="n">
        <f aca="false">A60+1</f>
        <v>50</v>
      </c>
      <c r="B61" s="16"/>
      <c r="C61" s="17" t="n">
        <f aca="false">SUM(D61:H61)</f>
        <v>0</v>
      </c>
      <c r="D61" s="18"/>
      <c r="E61" s="19"/>
      <c r="F61" s="19"/>
      <c r="G61" s="20"/>
      <c r="H61" s="21"/>
    </row>
    <row r="62" customFormat="false" ht="15" hidden="false" customHeight="true" outlineLevel="0" collapsed="false">
      <c r="A62" s="51" t="n">
        <f aca="false">A61+1</f>
        <v>51</v>
      </c>
      <c r="B62" s="16"/>
      <c r="C62" s="17" t="n">
        <f aca="false">SUM(D62:H62)</f>
        <v>0</v>
      </c>
      <c r="D62" s="18"/>
      <c r="E62" s="19"/>
      <c r="F62" s="19"/>
      <c r="G62" s="20"/>
      <c r="H62" s="21"/>
    </row>
    <row r="63" customFormat="false" ht="15" hidden="false" customHeight="true" outlineLevel="0" collapsed="false">
      <c r="A63" s="51" t="n">
        <f aca="false">A62+1</f>
        <v>52</v>
      </c>
      <c r="B63" s="16"/>
      <c r="C63" s="17" t="n">
        <f aca="false">SUM(D63:H63)</f>
        <v>0</v>
      </c>
      <c r="D63" s="18"/>
      <c r="E63" s="19"/>
      <c r="F63" s="19"/>
      <c r="G63" s="20"/>
      <c r="H63" s="21"/>
    </row>
    <row r="64" customFormat="false" ht="15" hidden="false" customHeight="true" outlineLevel="0" collapsed="false">
      <c r="A64" s="51" t="n">
        <f aca="false">A63+1</f>
        <v>53</v>
      </c>
      <c r="B64" s="16"/>
      <c r="C64" s="17" t="n">
        <f aca="false">SUM(D64:H64)</f>
        <v>0</v>
      </c>
      <c r="D64" s="18"/>
      <c r="E64" s="19"/>
      <c r="F64" s="19"/>
      <c r="G64" s="20"/>
      <c r="H64" s="21"/>
    </row>
    <row r="65" customFormat="false" ht="15" hidden="false" customHeight="true" outlineLevel="0" collapsed="false">
      <c r="A65" s="51" t="n">
        <f aca="false">A64+1</f>
        <v>54</v>
      </c>
      <c r="B65" s="16"/>
      <c r="C65" s="17" t="n">
        <f aca="false">SUM(D65:H65)</f>
        <v>0</v>
      </c>
      <c r="D65" s="18"/>
      <c r="E65" s="19"/>
      <c r="F65" s="19"/>
      <c r="G65" s="20"/>
      <c r="H65" s="21"/>
    </row>
    <row r="66" customFormat="false" ht="15" hidden="false" customHeight="true" outlineLevel="0" collapsed="false">
      <c r="A66" s="51" t="n">
        <f aca="false">A65+1</f>
        <v>55</v>
      </c>
      <c r="B66" s="16"/>
      <c r="C66" s="17" t="n">
        <f aca="false">SUM(D66:H66)</f>
        <v>0</v>
      </c>
      <c r="D66" s="18"/>
      <c r="E66" s="19"/>
      <c r="F66" s="19"/>
      <c r="G66" s="20"/>
      <c r="H66" s="21"/>
    </row>
    <row r="67" customFormat="false" ht="15" hidden="false" customHeight="true" outlineLevel="0" collapsed="false">
      <c r="A67" s="51" t="n">
        <f aca="false">A66+1</f>
        <v>56</v>
      </c>
      <c r="B67" s="16"/>
      <c r="C67" s="17" t="n">
        <f aca="false">SUM(D67:H67)</f>
        <v>0</v>
      </c>
      <c r="D67" s="18"/>
      <c r="E67" s="19"/>
      <c r="F67" s="19"/>
      <c r="G67" s="20"/>
      <c r="H67" s="21"/>
    </row>
    <row r="68" customFormat="false" ht="15" hidden="false" customHeight="true" outlineLevel="0" collapsed="false">
      <c r="A68" s="51" t="n">
        <f aca="false">A67+1</f>
        <v>57</v>
      </c>
      <c r="B68" s="16"/>
      <c r="C68" s="17" t="n">
        <f aca="false">SUM(D68:H68)</f>
        <v>0</v>
      </c>
      <c r="D68" s="18"/>
      <c r="E68" s="19"/>
      <c r="F68" s="19"/>
      <c r="G68" s="20"/>
      <c r="H68" s="21"/>
    </row>
    <row r="69" customFormat="false" ht="15" hidden="false" customHeight="true" outlineLevel="0" collapsed="false">
      <c r="A69" s="51" t="n">
        <f aca="false">A68+1</f>
        <v>58</v>
      </c>
      <c r="B69" s="16"/>
      <c r="C69" s="17" t="n">
        <f aca="false">SUM(D69:H69)</f>
        <v>0</v>
      </c>
      <c r="D69" s="18"/>
      <c r="E69" s="19"/>
      <c r="F69" s="19"/>
      <c r="G69" s="20"/>
      <c r="H69" s="21"/>
    </row>
    <row r="70" customFormat="false" ht="15" hidden="false" customHeight="true" outlineLevel="0" collapsed="false">
      <c r="A70" s="51" t="n">
        <f aca="false">A69+1</f>
        <v>59</v>
      </c>
      <c r="B70" s="16"/>
      <c r="C70" s="17" t="n">
        <f aca="false">SUM(D70:H70)</f>
        <v>0</v>
      </c>
      <c r="D70" s="18"/>
      <c r="E70" s="19"/>
      <c r="F70" s="19"/>
      <c r="G70" s="20"/>
      <c r="H70" s="21"/>
    </row>
    <row r="71" customFormat="false" ht="15" hidden="false" customHeight="true" outlineLevel="0" collapsed="false">
      <c r="A71" s="51" t="n">
        <f aca="false">A70+1</f>
        <v>60</v>
      </c>
      <c r="B71" s="16"/>
      <c r="C71" s="17" t="n">
        <f aca="false">SUM(D71:H71)</f>
        <v>0</v>
      </c>
      <c r="D71" s="18"/>
      <c r="E71" s="19"/>
      <c r="F71" s="19"/>
      <c r="G71" s="20"/>
      <c r="H71" s="21"/>
    </row>
    <row r="72" customFormat="false" ht="15" hidden="false" customHeight="true" outlineLevel="0" collapsed="false">
      <c r="A72" s="51" t="n">
        <f aca="false">A71+1</f>
        <v>61</v>
      </c>
      <c r="B72" s="16"/>
      <c r="C72" s="17" t="n">
        <f aca="false">SUM(D72:H72)</f>
        <v>0</v>
      </c>
      <c r="D72" s="18"/>
      <c r="E72" s="19"/>
      <c r="F72" s="19"/>
      <c r="G72" s="20"/>
      <c r="H72" s="21"/>
    </row>
    <row r="73" customFormat="false" ht="15" hidden="false" customHeight="true" outlineLevel="0" collapsed="false">
      <c r="A73" s="51" t="n">
        <f aca="false">A72+1</f>
        <v>62</v>
      </c>
      <c r="B73" s="16"/>
      <c r="C73" s="17" t="n">
        <f aca="false">SUM(D73:H73)</f>
        <v>0</v>
      </c>
      <c r="D73" s="18"/>
      <c r="E73" s="19"/>
      <c r="F73" s="19"/>
      <c r="G73" s="20"/>
      <c r="H73" s="21"/>
    </row>
    <row r="74" customFormat="false" ht="15" hidden="false" customHeight="true" outlineLevel="0" collapsed="false">
      <c r="A74" s="51" t="n">
        <f aca="false">A73+1</f>
        <v>63</v>
      </c>
      <c r="B74" s="16"/>
      <c r="C74" s="17" t="n">
        <f aca="false">SUM(D74:H74)</f>
        <v>0</v>
      </c>
      <c r="D74" s="18"/>
      <c r="E74" s="19"/>
      <c r="F74" s="19"/>
      <c r="G74" s="20"/>
      <c r="H74" s="21"/>
    </row>
    <row r="75" customFormat="false" ht="15" hidden="false" customHeight="true" outlineLevel="0" collapsed="false">
      <c r="A75" s="51" t="n">
        <f aca="false">A74+1</f>
        <v>64</v>
      </c>
      <c r="B75" s="16"/>
      <c r="C75" s="17" t="n">
        <f aca="false">SUM(D75:H75)</f>
        <v>0</v>
      </c>
      <c r="D75" s="18"/>
      <c r="E75" s="19"/>
      <c r="F75" s="19"/>
      <c r="G75" s="20"/>
      <c r="H75" s="21"/>
    </row>
    <row r="76" customFormat="false" ht="15" hidden="false" customHeight="true" outlineLevel="0" collapsed="false">
      <c r="A76" s="51" t="n">
        <f aca="false">A75+1</f>
        <v>65</v>
      </c>
      <c r="B76" s="16"/>
      <c r="C76" s="17" t="n">
        <f aca="false">SUM(D76:H76)</f>
        <v>0</v>
      </c>
      <c r="D76" s="18"/>
      <c r="E76" s="19"/>
      <c r="F76" s="19"/>
      <c r="G76" s="20"/>
      <c r="H76" s="21"/>
    </row>
    <row r="77" customFormat="false" ht="15" hidden="false" customHeight="true" outlineLevel="0" collapsed="false">
      <c r="A77" s="51" t="n">
        <f aca="false">A76+1</f>
        <v>66</v>
      </c>
      <c r="B77" s="16"/>
      <c r="C77" s="17" t="n">
        <f aca="false">SUM(D77:H77)</f>
        <v>0</v>
      </c>
      <c r="D77" s="18"/>
      <c r="E77" s="19"/>
      <c r="F77" s="19"/>
      <c r="G77" s="20"/>
      <c r="H77" s="21"/>
    </row>
    <row r="78" customFormat="false" ht="15" hidden="false" customHeight="true" outlineLevel="0" collapsed="false">
      <c r="A78" s="51" t="n">
        <f aca="false">A77+1</f>
        <v>67</v>
      </c>
      <c r="B78" s="16"/>
      <c r="C78" s="17" t="n">
        <f aca="false">SUM(D78:H78)</f>
        <v>0</v>
      </c>
      <c r="D78" s="18"/>
      <c r="E78" s="19"/>
      <c r="F78" s="19"/>
      <c r="G78" s="20"/>
      <c r="H78" s="21"/>
    </row>
    <row r="79" customFormat="false" ht="15" hidden="false" customHeight="true" outlineLevel="0" collapsed="false">
      <c r="A79" s="51" t="n">
        <f aca="false">A78+1</f>
        <v>68</v>
      </c>
      <c r="B79" s="16"/>
      <c r="C79" s="17" t="n">
        <f aca="false">SUM(D79:H79)</f>
        <v>0</v>
      </c>
      <c r="D79" s="18"/>
      <c r="E79" s="19"/>
      <c r="F79" s="19"/>
      <c r="G79" s="20"/>
      <c r="H79" s="21"/>
    </row>
    <row r="80" customFormat="false" ht="15" hidden="false" customHeight="true" outlineLevel="0" collapsed="false">
      <c r="A80" s="51" t="n">
        <f aca="false">A79+1</f>
        <v>69</v>
      </c>
      <c r="B80" s="16"/>
      <c r="C80" s="17" t="n">
        <f aca="false">SUM(D80:H80)</f>
        <v>0</v>
      </c>
      <c r="D80" s="18"/>
      <c r="E80" s="19"/>
      <c r="F80" s="19"/>
      <c r="G80" s="20"/>
      <c r="H80" s="21"/>
    </row>
    <row r="81" customFormat="false" ht="15" hidden="false" customHeight="true" outlineLevel="0" collapsed="false">
      <c r="A81" s="51" t="n">
        <f aca="false">A80+1</f>
        <v>70</v>
      </c>
      <c r="B81" s="16"/>
      <c r="C81" s="17" t="n">
        <f aca="false">SUM(D81:H81)</f>
        <v>0</v>
      </c>
      <c r="D81" s="18"/>
      <c r="E81" s="19"/>
      <c r="F81" s="19"/>
      <c r="G81" s="20"/>
      <c r="H81" s="21"/>
    </row>
    <row r="82" customFormat="false" ht="15" hidden="false" customHeight="true" outlineLevel="0" collapsed="false">
      <c r="A82" s="51" t="n">
        <f aca="false">A81+1</f>
        <v>71</v>
      </c>
      <c r="B82" s="16"/>
      <c r="C82" s="17" t="n">
        <f aca="false">SUM(D82:H82)</f>
        <v>0</v>
      </c>
      <c r="D82" s="18"/>
      <c r="E82" s="19"/>
      <c r="F82" s="19"/>
      <c r="G82" s="20"/>
      <c r="H82" s="21"/>
    </row>
    <row r="83" customFormat="false" ht="15" hidden="false" customHeight="true" outlineLevel="0" collapsed="false">
      <c r="A83" s="51" t="n">
        <f aca="false">A82+1</f>
        <v>72</v>
      </c>
      <c r="B83" s="16"/>
      <c r="C83" s="17" t="n">
        <f aca="false">SUM(D83:H83)</f>
        <v>0</v>
      </c>
      <c r="D83" s="18"/>
      <c r="E83" s="19"/>
      <c r="F83" s="19"/>
      <c r="G83" s="20"/>
      <c r="H83" s="21"/>
    </row>
    <row r="84" customFormat="false" ht="15" hidden="false" customHeight="true" outlineLevel="0" collapsed="false">
      <c r="A84" s="51" t="n">
        <f aca="false">A83+1</f>
        <v>73</v>
      </c>
      <c r="B84" s="25"/>
      <c r="C84" s="17" t="n">
        <f aca="false">SUM(D84:H84)</f>
        <v>0</v>
      </c>
      <c r="D84" s="18"/>
      <c r="E84" s="19"/>
      <c r="F84" s="19"/>
      <c r="G84" s="20"/>
      <c r="H84" s="21"/>
    </row>
    <row r="85" customFormat="false" ht="15" hidden="false" customHeight="true" outlineLevel="0" collapsed="false">
      <c r="A85" s="51" t="n">
        <f aca="false">A84+1</f>
        <v>74</v>
      </c>
      <c r="B85" s="16"/>
      <c r="C85" s="17" t="n">
        <f aca="false">SUM(D85:H85)</f>
        <v>0</v>
      </c>
      <c r="D85" s="18"/>
      <c r="E85" s="19"/>
      <c r="F85" s="19"/>
      <c r="G85" s="20"/>
      <c r="H85" s="21"/>
    </row>
    <row r="86" customFormat="false" ht="15" hidden="false" customHeight="true" outlineLevel="0" collapsed="false">
      <c r="A86" s="51" t="n">
        <f aca="false">A85+1</f>
        <v>75</v>
      </c>
      <c r="B86" s="16"/>
      <c r="C86" s="17" t="n">
        <f aca="false">SUM(D86:H86)</f>
        <v>0</v>
      </c>
      <c r="D86" s="18"/>
      <c r="E86" s="19"/>
      <c r="F86" s="19"/>
      <c r="G86" s="20"/>
      <c r="H86" s="21"/>
    </row>
    <row r="87" customFormat="false" ht="15" hidden="false" customHeight="true" outlineLevel="0" collapsed="false">
      <c r="A87" s="51" t="n">
        <f aca="false">A86+1</f>
        <v>76</v>
      </c>
      <c r="B87" s="16"/>
      <c r="C87" s="17" t="n">
        <f aca="false">SUM(D87:H87)</f>
        <v>0</v>
      </c>
      <c r="D87" s="18"/>
      <c r="E87" s="19"/>
      <c r="F87" s="19"/>
      <c r="G87" s="20"/>
      <c r="H87" s="21"/>
    </row>
    <row r="88" customFormat="false" ht="15" hidden="false" customHeight="true" outlineLevel="0" collapsed="false">
      <c r="A88" s="51" t="n">
        <f aca="false">A87+1</f>
        <v>77</v>
      </c>
      <c r="B88" s="16"/>
      <c r="C88" s="17" t="n">
        <f aca="false">SUM(D88:H88)</f>
        <v>0</v>
      </c>
      <c r="D88" s="18"/>
      <c r="E88" s="19"/>
      <c r="F88" s="19"/>
      <c r="G88" s="20"/>
      <c r="H88" s="21"/>
    </row>
    <row r="89" customFormat="false" ht="15" hidden="false" customHeight="true" outlineLevel="0" collapsed="false">
      <c r="A89" s="51" t="n">
        <f aca="false">A88+1</f>
        <v>78</v>
      </c>
      <c r="B89" s="16"/>
      <c r="C89" s="17" t="n">
        <f aca="false">SUM(D89:H89)</f>
        <v>0</v>
      </c>
      <c r="D89" s="18"/>
      <c r="E89" s="19"/>
      <c r="F89" s="19"/>
      <c r="G89" s="20"/>
      <c r="H89" s="21"/>
    </row>
    <row r="90" customFormat="false" ht="15" hidden="false" customHeight="true" outlineLevel="0" collapsed="false">
      <c r="A90" s="51" t="n">
        <f aca="false">A89+1</f>
        <v>79</v>
      </c>
      <c r="B90" s="16"/>
      <c r="C90" s="17" t="n">
        <f aca="false">SUM(D90:H90)</f>
        <v>0</v>
      </c>
      <c r="D90" s="18"/>
      <c r="E90" s="19"/>
      <c r="F90" s="19"/>
      <c r="G90" s="20"/>
      <c r="H90" s="21"/>
    </row>
    <row r="91" customFormat="false" ht="15" hidden="false" customHeight="true" outlineLevel="0" collapsed="false">
      <c r="A91" s="51" t="n">
        <f aca="false">A90+1</f>
        <v>80</v>
      </c>
      <c r="B91" s="16"/>
      <c r="C91" s="17" t="n">
        <f aca="false">SUM(D91:H91)</f>
        <v>0</v>
      </c>
      <c r="D91" s="18"/>
      <c r="E91" s="19"/>
      <c r="F91" s="19"/>
      <c r="G91" s="20"/>
      <c r="H91" s="21"/>
    </row>
    <row r="92" customFormat="false" ht="15" hidden="false" customHeight="true" outlineLevel="0" collapsed="false">
      <c r="A92" s="51" t="n">
        <f aca="false">A91+1</f>
        <v>81</v>
      </c>
      <c r="B92" s="16"/>
      <c r="C92" s="17" t="n">
        <f aca="false">SUM(D92:H92)</f>
        <v>0</v>
      </c>
      <c r="D92" s="18"/>
      <c r="E92" s="19"/>
      <c r="F92" s="19"/>
      <c r="G92" s="20"/>
      <c r="H92" s="21"/>
    </row>
    <row r="93" customFormat="false" ht="15" hidden="false" customHeight="true" outlineLevel="0" collapsed="false">
      <c r="A93" s="51" t="n">
        <f aca="false">A92+1</f>
        <v>82</v>
      </c>
      <c r="B93" s="16"/>
      <c r="C93" s="17" t="n">
        <f aca="false">SUM(D93:H93)</f>
        <v>0</v>
      </c>
      <c r="D93" s="18"/>
      <c r="E93" s="19"/>
      <c r="F93" s="19"/>
      <c r="G93" s="20"/>
      <c r="H93" s="21"/>
    </row>
    <row r="94" customFormat="false" ht="15" hidden="false" customHeight="true" outlineLevel="0" collapsed="false">
      <c r="A94" s="51" t="n">
        <f aca="false">A93+1</f>
        <v>83</v>
      </c>
      <c r="B94" s="16"/>
      <c r="C94" s="17" t="n">
        <f aca="false">SUM(D94:H94)</f>
        <v>0</v>
      </c>
      <c r="D94" s="18"/>
      <c r="E94" s="19"/>
      <c r="F94" s="19"/>
      <c r="G94" s="20"/>
      <c r="H94" s="21"/>
    </row>
    <row r="95" customFormat="false" ht="15" hidden="false" customHeight="true" outlineLevel="0" collapsed="false">
      <c r="A95" s="51" t="n">
        <f aca="false">A94+1</f>
        <v>84</v>
      </c>
      <c r="B95" s="16"/>
      <c r="C95" s="17" t="n">
        <f aca="false">SUM(D95:H95)</f>
        <v>0</v>
      </c>
      <c r="D95" s="18"/>
      <c r="E95" s="19"/>
      <c r="F95" s="19"/>
      <c r="G95" s="20"/>
      <c r="H95" s="21"/>
    </row>
    <row r="96" customFormat="false" ht="15" hidden="false" customHeight="true" outlineLevel="0" collapsed="false">
      <c r="A96" s="51" t="n">
        <f aca="false">A95+1</f>
        <v>85</v>
      </c>
      <c r="B96" s="16"/>
      <c r="C96" s="17" t="n">
        <f aca="false">SUM(D96:H96)</f>
        <v>0</v>
      </c>
      <c r="D96" s="18"/>
      <c r="E96" s="19"/>
      <c r="F96" s="19"/>
      <c r="G96" s="20"/>
      <c r="H96" s="21"/>
    </row>
    <row r="97" customFormat="false" ht="15" hidden="false" customHeight="true" outlineLevel="0" collapsed="false">
      <c r="A97" s="51" t="n">
        <f aca="false">A96+1</f>
        <v>86</v>
      </c>
      <c r="B97" s="16"/>
      <c r="C97" s="17" t="n">
        <f aca="false">SUM(D97:H97)</f>
        <v>0</v>
      </c>
      <c r="D97" s="18"/>
      <c r="E97" s="19"/>
      <c r="F97" s="19"/>
      <c r="G97" s="20"/>
      <c r="H97" s="21"/>
    </row>
    <row r="98" customFormat="false" ht="15" hidden="false" customHeight="true" outlineLevel="0" collapsed="false">
      <c r="A98" s="51" t="n">
        <f aca="false">A97+1</f>
        <v>87</v>
      </c>
      <c r="B98" s="25"/>
      <c r="C98" s="17" t="n">
        <f aca="false">SUM(D98:H98)</f>
        <v>0</v>
      </c>
      <c r="D98" s="18"/>
      <c r="E98" s="19"/>
      <c r="F98" s="19"/>
      <c r="G98" s="20"/>
      <c r="H98" s="21"/>
    </row>
    <row r="99" customFormat="false" ht="15" hidden="false" customHeight="true" outlineLevel="0" collapsed="false">
      <c r="A99" s="51" t="n">
        <f aca="false">A98+1</f>
        <v>88</v>
      </c>
      <c r="B99" s="16"/>
      <c r="C99" s="17" t="n">
        <f aca="false">SUM(D99:H99)</f>
        <v>0</v>
      </c>
      <c r="D99" s="18"/>
      <c r="E99" s="19"/>
      <c r="F99" s="19"/>
      <c r="G99" s="20"/>
      <c r="H99" s="21"/>
    </row>
    <row r="100" customFormat="false" ht="17.25" hidden="false" customHeight="true" outlineLevel="0" collapsed="false">
      <c r="A100" s="51" t="n">
        <f aca="false">A99+1</f>
        <v>89</v>
      </c>
      <c r="B100" s="16"/>
      <c r="C100" s="17" t="n">
        <f aca="false">SUM(D100:H100)</f>
        <v>0</v>
      </c>
      <c r="D100" s="18"/>
      <c r="E100" s="19"/>
      <c r="F100" s="19"/>
      <c r="G100" s="20"/>
      <c r="H100" s="21"/>
    </row>
    <row r="101" customFormat="false" ht="15" hidden="false" customHeight="true" outlineLevel="0" collapsed="false">
      <c r="A101" s="51" t="n">
        <f aca="false">A100+1</f>
        <v>90</v>
      </c>
      <c r="B101" s="16"/>
      <c r="C101" s="17" t="n">
        <f aca="false">SUM(D101:H101)</f>
        <v>0</v>
      </c>
      <c r="D101" s="18"/>
      <c r="E101" s="19"/>
      <c r="F101" s="19"/>
      <c r="G101" s="20"/>
      <c r="H101" s="21"/>
    </row>
    <row r="102" customFormat="false" ht="15" hidden="false" customHeight="true" outlineLevel="0" collapsed="false">
      <c r="A102" s="51" t="n">
        <f aca="false">A101+1</f>
        <v>91</v>
      </c>
      <c r="B102" s="16"/>
      <c r="C102" s="17" t="n">
        <f aca="false">SUM(D102:H102)</f>
        <v>0</v>
      </c>
      <c r="D102" s="18"/>
      <c r="E102" s="19"/>
      <c r="F102" s="19"/>
      <c r="G102" s="20"/>
      <c r="H102" s="21"/>
    </row>
    <row r="103" customFormat="false" ht="15" hidden="false" customHeight="true" outlineLevel="0" collapsed="false">
      <c r="A103" s="51" t="n">
        <f aca="false">A102+1</f>
        <v>92</v>
      </c>
      <c r="B103" s="16"/>
      <c r="C103" s="17" t="n">
        <f aca="false">SUM(D103:H103)</f>
        <v>0</v>
      </c>
      <c r="D103" s="18"/>
      <c r="E103" s="19"/>
      <c r="F103" s="19"/>
      <c r="G103" s="20"/>
      <c r="H103" s="21"/>
    </row>
    <row r="104" customFormat="false" ht="15" hidden="false" customHeight="true" outlineLevel="0" collapsed="false">
      <c r="A104" s="51" t="n">
        <f aca="false">A103+1</f>
        <v>93</v>
      </c>
      <c r="B104" s="16"/>
      <c r="C104" s="17" t="n">
        <f aca="false">SUM(D104:H104)</f>
        <v>0</v>
      </c>
      <c r="D104" s="18"/>
      <c r="E104" s="19"/>
      <c r="F104" s="19"/>
      <c r="G104" s="20"/>
      <c r="H104" s="21"/>
    </row>
    <row r="105" customFormat="false" ht="15" hidden="false" customHeight="true" outlineLevel="0" collapsed="false">
      <c r="A105" s="51" t="n">
        <f aca="false">A104+1</f>
        <v>94</v>
      </c>
      <c r="B105" s="16"/>
      <c r="C105" s="17" t="n">
        <f aca="false">SUM(D105:H105)</f>
        <v>0</v>
      </c>
      <c r="D105" s="18"/>
      <c r="E105" s="19"/>
      <c r="F105" s="19"/>
      <c r="G105" s="20"/>
      <c r="H105" s="21"/>
    </row>
    <row r="106" customFormat="false" ht="15" hidden="false" customHeight="true" outlineLevel="0" collapsed="false">
      <c r="A106" s="51" t="n">
        <f aca="false">A105+1</f>
        <v>95</v>
      </c>
      <c r="B106" s="16"/>
      <c r="C106" s="17" t="n">
        <f aca="false">SUM(D106:H106)</f>
        <v>0</v>
      </c>
      <c r="D106" s="18"/>
      <c r="E106" s="19"/>
      <c r="F106" s="19"/>
      <c r="G106" s="20"/>
      <c r="H106" s="21"/>
    </row>
    <row r="107" customFormat="false" ht="15" hidden="false" customHeight="true" outlineLevel="0" collapsed="false">
      <c r="A107" s="51" t="n">
        <f aca="false">A106+1</f>
        <v>96</v>
      </c>
      <c r="B107" s="16"/>
      <c r="C107" s="17" t="n">
        <f aca="false">SUM(D107:H107)</f>
        <v>0</v>
      </c>
      <c r="D107" s="18"/>
      <c r="E107" s="19"/>
      <c r="F107" s="19"/>
      <c r="G107" s="20"/>
      <c r="H107" s="21"/>
    </row>
    <row r="108" customFormat="false" ht="15" hidden="false" customHeight="true" outlineLevel="0" collapsed="false">
      <c r="A108" s="51" t="n">
        <f aca="false">A107+1</f>
        <v>97</v>
      </c>
      <c r="B108" s="16"/>
      <c r="C108" s="17" t="n">
        <f aca="false">SUM(D108:H108)</f>
        <v>0</v>
      </c>
      <c r="D108" s="18"/>
      <c r="E108" s="19"/>
      <c r="F108" s="19"/>
      <c r="G108" s="20"/>
      <c r="H108" s="21"/>
    </row>
    <row r="109" customFormat="false" ht="15" hidden="false" customHeight="true" outlineLevel="0" collapsed="false">
      <c r="A109" s="51" t="n">
        <f aca="false">A108+1</f>
        <v>98</v>
      </c>
      <c r="B109" s="16"/>
      <c r="C109" s="17" t="n">
        <f aca="false">SUM(D109:H109)</f>
        <v>0</v>
      </c>
      <c r="D109" s="18"/>
      <c r="E109" s="19"/>
      <c r="F109" s="19"/>
      <c r="G109" s="20"/>
      <c r="H109" s="21"/>
    </row>
    <row r="110" customFormat="false" ht="15" hidden="false" customHeight="true" outlineLevel="0" collapsed="false">
      <c r="A110" s="51" t="n">
        <f aca="false">A109+1</f>
        <v>99</v>
      </c>
      <c r="B110" s="16"/>
      <c r="C110" s="17" t="n">
        <f aca="false">SUM(D110:H110)</f>
        <v>0</v>
      </c>
      <c r="D110" s="18"/>
      <c r="E110" s="19"/>
      <c r="F110" s="19"/>
      <c r="G110" s="20"/>
      <c r="H110" s="21"/>
    </row>
    <row r="111" customFormat="false" ht="15" hidden="false" customHeight="true" outlineLevel="0" collapsed="false">
      <c r="A111" s="51" t="n">
        <f aca="false">A110+1</f>
        <v>100</v>
      </c>
      <c r="B111" s="16"/>
      <c r="C111" s="17" t="n">
        <f aca="false">SUM(D111:H111)</f>
        <v>0</v>
      </c>
      <c r="D111" s="18"/>
      <c r="E111" s="19"/>
      <c r="F111" s="19"/>
      <c r="G111" s="20"/>
      <c r="H111" s="21"/>
    </row>
    <row r="112" customFormat="false" ht="15" hidden="false" customHeight="true" outlineLevel="0" collapsed="false">
      <c r="A112" s="51" t="n">
        <f aca="false">A111+1</f>
        <v>101</v>
      </c>
      <c r="B112" s="16"/>
      <c r="C112" s="17" t="n">
        <f aca="false">SUM(D112:H112)</f>
        <v>0</v>
      </c>
      <c r="D112" s="18"/>
      <c r="E112" s="19"/>
      <c r="F112" s="19"/>
      <c r="G112" s="20"/>
      <c r="H112" s="21"/>
    </row>
    <row r="113" customFormat="false" ht="15" hidden="false" customHeight="true" outlineLevel="0" collapsed="false">
      <c r="A113" s="51" t="n">
        <f aca="false">A112+1</f>
        <v>102</v>
      </c>
      <c r="B113" s="16"/>
      <c r="C113" s="17" t="n">
        <f aca="false">SUM(D113:H113)</f>
        <v>0</v>
      </c>
      <c r="D113" s="18"/>
      <c r="E113" s="19"/>
      <c r="F113" s="19"/>
      <c r="G113" s="20"/>
      <c r="H113" s="21"/>
    </row>
    <row r="114" customFormat="false" ht="15" hidden="false" customHeight="true" outlineLevel="0" collapsed="false">
      <c r="A114" s="51" t="n">
        <f aca="false">A113+1</f>
        <v>103</v>
      </c>
      <c r="B114" s="16"/>
      <c r="C114" s="17" t="n">
        <f aca="false">SUM(D114:H114)</f>
        <v>0</v>
      </c>
      <c r="D114" s="18"/>
      <c r="E114" s="19"/>
      <c r="F114" s="19"/>
      <c r="G114" s="20"/>
      <c r="H114" s="21"/>
    </row>
    <row r="115" customFormat="false" ht="15" hidden="false" customHeight="true" outlineLevel="0" collapsed="false">
      <c r="A115" s="51" t="n">
        <f aca="false">A114+1</f>
        <v>104</v>
      </c>
      <c r="B115" s="16"/>
      <c r="C115" s="17" t="n">
        <f aca="false">SUM(D115:H115)</f>
        <v>0</v>
      </c>
      <c r="D115" s="18"/>
      <c r="E115" s="19"/>
      <c r="F115" s="19"/>
      <c r="G115" s="20"/>
      <c r="H115" s="21"/>
    </row>
    <row r="116" customFormat="false" ht="15" hidden="false" customHeight="true" outlineLevel="0" collapsed="false">
      <c r="A116" s="51" t="n">
        <f aca="false">A115+1</f>
        <v>105</v>
      </c>
      <c r="B116" s="16"/>
      <c r="C116" s="17" t="n">
        <f aca="false">SUM(D116:H116)</f>
        <v>0</v>
      </c>
      <c r="D116" s="18"/>
      <c r="E116" s="19"/>
      <c r="F116" s="19"/>
      <c r="G116" s="20"/>
      <c r="H116" s="21"/>
    </row>
    <row r="117" customFormat="false" ht="15" hidden="false" customHeight="true" outlineLevel="0" collapsed="false">
      <c r="A117" s="51" t="n">
        <f aca="false">A116+1</f>
        <v>106</v>
      </c>
      <c r="B117" s="16"/>
      <c r="C117" s="17" t="n">
        <f aca="false">SUM(D117:H117)</f>
        <v>0</v>
      </c>
      <c r="D117" s="18"/>
      <c r="E117" s="19"/>
      <c r="F117" s="19"/>
      <c r="G117" s="20"/>
      <c r="H117" s="21"/>
    </row>
    <row r="118" customFormat="false" ht="15" hidden="false" customHeight="true" outlineLevel="0" collapsed="false">
      <c r="A118" s="51" t="n">
        <f aca="false">A117+1</f>
        <v>107</v>
      </c>
      <c r="B118" s="16"/>
      <c r="C118" s="17" t="n">
        <f aca="false">SUM(D118:H118)</f>
        <v>0</v>
      </c>
      <c r="D118" s="18"/>
      <c r="E118" s="19"/>
      <c r="F118" s="19"/>
      <c r="G118" s="20"/>
      <c r="H118" s="21"/>
    </row>
    <row r="119" customFormat="false" ht="15" hidden="false" customHeight="true" outlineLevel="0" collapsed="false">
      <c r="A119" s="51" t="n">
        <f aca="false">A118+1</f>
        <v>108</v>
      </c>
      <c r="B119" s="16"/>
      <c r="C119" s="17" t="n">
        <f aca="false">SUM(D119:H119)</f>
        <v>0</v>
      </c>
      <c r="D119" s="18"/>
      <c r="E119" s="19"/>
      <c r="F119" s="19"/>
      <c r="G119" s="20"/>
      <c r="H119" s="21"/>
    </row>
    <row r="120" customFormat="false" ht="15" hidden="false" customHeight="true" outlineLevel="0" collapsed="false">
      <c r="A120" s="51" t="n">
        <f aca="false">A119+1</f>
        <v>109</v>
      </c>
      <c r="B120" s="16"/>
      <c r="C120" s="17" t="n">
        <f aca="false">SUM(D120:H120)</f>
        <v>0</v>
      </c>
      <c r="D120" s="18"/>
      <c r="E120" s="19"/>
      <c r="F120" s="19"/>
      <c r="G120" s="20"/>
      <c r="H120" s="21"/>
    </row>
    <row r="121" customFormat="false" ht="15" hidden="false" customHeight="true" outlineLevel="0" collapsed="false">
      <c r="A121" s="51" t="n">
        <f aca="false">A120+1</f>
        <v>110</v>
      </c>
      <c r="B121" s="16"/>
      <c r="C121" s="17" t="n">
        <f aca="false">SUM(D121:H121)</f>
        <v>0</v>
      </c>
      <c r="D121" s="18"/>
      <c r="E121" s="19"/>
      <c r="F121" s="19"/>
      <c r="G121" s="20"/>
      <c r="H121" s="21"/>
    </row>
    <row r="122" customFormat="false" ht="15" hidden="false" customHeight="true" outlineLevel="0" collapsed="false">
      <c r="A122" s="51" t="n">
        <f aca="false">A121+1</f>
        <v>111</v>
      </c>
      <c r="B122" s="16"/>
      <c r="C122" s="17" t="n">
        <f aca="false">SUM(D122:H122)</f>
        <v>0</v>
      </c>
      <c r="D122" s="18"/>
      <c r="E122" s="19"/>
      <c r="F122" s="19"/>
      <c r="G122" s="20"/>
      <c r="H122" s="21"/>
    </row>
    <row r="123" customFormat="false" ht="15" hidden="false" customHeight="true" outlineLevel="0" collapsed="false">
      <c r="A123" s="51" t="n">
        <f aca="false">A122+1</f>
        <v>112</v>
      </c>
      <c r="B123" s="16"/>
      <c r="C123" s="17" t="n">
        <f aca="false">SUM(D123:H123)</f>
        <v>0</v>
      </c>
      <c r="D123" s="18"/>
      <c r="E123" s="19"/>
      <c r="F123" s="19"/>
      <c r="G123" s="20"/>
      <c r="H123" s="21"/>
    </row>
    <row r="124" customFormat="false" ht="15" hidden="false" customHeight="true" outlineLevel="0" collapsed="false">
      <c r="A124" s="51" t="n">
        <f aca="false">A123+1</f>
        <v>113</v>
      </c>
      <c r="B124" s="16"/>
      <c r="C124" s="17" t="n">
        <f aca="false">SUM(D124:H124)</f>
        <v>0</v>
      </c>
      <c r="D124" s="18"/>
      <c r="E124" s="19"/>
      <c r="F124" s="19"/>
      <c r="G124" s="20"/>
      <c r="H124" s="21"/>
    </row>
    <row r="125" customFormat="false" ht="15" hidden="false" customHeight="true" outlineLevel="0" collapsed="false">
      <c r="A125" s="51" t="n">
        <f aca="false">A124+1</f>
        <v>114</v>
      </c>
      <c r="B125" s="16"/>
      <c r="C125" s="17" t="n">
        <f aca="false">SUM(D125:H125)</f>
        <v>0</v>
      </c>
      <c r="D125" s="18"/>
      <c r="E125" s="19"/>
      <c r="F125" s="19"/>
      <c r="G125" s="20"/>
      <c r="H125" s="21"/>
    </row>
    <row r="126" customFormat="false" ht="15" hidden="false" customHeight="true" outlineLevel="0" collapsed="false">
      <c r="A126" s="51" t="n">
        <f aca="false">A125+1</f>
        <v>115</v>
      </c>
      <c r="B126" s="16"/>
      <c r="C126" s="17" t="n">
        <f aca="false">SUM(D126:H126)</f>
        <v>0</v>
      </c>
      <c r="D126" s="18"/>
      <c r="E126" s="19"/>
      <c r="F126" s="19"/>
      <c r="G126" s="20"/>
      <c r="H126" s="21"/>
    </row>
    <row r="127" customFormat="false" ht="15" hidden="false" customHeight="true" outlineLevel="0" collapsed="false">
      <c r="A127" s="51" t="n">
        <f aca="false">A126+1</f>
        <v>116</v>
      </c>
      <c r="B127" s="16"/>
      <c r="C127" s="17" t="n">
        <f aca="false">SUM(D127:H127)</f>
        <v>0</v>
      </c>
      <c r="D127" s="18"/>
      <c r="E127" s="19"/>
      <c r="F127" s="19"/>
      <c r="G127" s="20"/>
      <c r="H127" s="21"/>
    </row>
    <row r="128" customFormat="false" ht="15" hidden="false" customHeight="true" outlineLevel="0" collapsed="false">
      <c r="A128" s="51" t="n">
        <f aca="false">A127+1</f>
        <v>117</v>
      </c>
      <c r="B128" s="16"/>
      <c r="C128" s="17" t="n">
        <f aca="false">SUM(D128:H128)</f>
        <v>0</v>
      </c>
      <c r="D128" s="18"/>
      <c r="E128" s="19"/>
      <c r="F128" s="19"/>
      <c r="G128" s="20"/>
      <c r="H128" s="21"/>
      <c r="L128" s="54"/>
    </row>
    <row r="129" customFormat="false" ht="15" hidden="false" customHeight="true" outlineLevel="0" collapsed="false">
      <c r="A129" s="51" t="n">
        <f aca="false">A128+1</f>
        <v>118</v>
      </c>
      <c r="B129" s="16"/>
      <c r="C129" s="17" t="n">
        <f aca="false">SUM(D129:H129)</f>
        <v>0</v>
      </c>
      <c r="D129" s="18"/>
      <c r="E129" s="19"/>
      <c r="F129" s="19"/>
      <c r="G129" s="20"/>
      <c r="H129" s="21"/>
      <c r="L129" s="55"/>
    </row>
    <row r="130" customFormat="false" ht="15" hidden="false" customHeight="true" outlineLevel="0" collapsed="false">
      <c r="A130" s="51" t="n">
        <f aca="false">A129+1</f>
        <v>119</v>
      </c>
      <c r="B130" s="16"/>
      <c r="C130" s="17" t="n">
        <f aca="false">SUM(D130:H130)</f>
        <v>0</v>
      </c>
      <c r="D130" s="18"/>
      <c r="E130" s="19"/>
      <c r="F130" s="19"/>
      <c r="G130" s="20"/>
      <c r="H130" s="21"/>
    </row>
    <row r="131" customFormat="false" ht="15" hidden="false" customHeight="true" outlineLevel="0" collapsed="false">
      <c r="A131" s="51" t="n">
        <f aca="false">A130+1</f>
        <v>120</v>
      </c>
      <c r="B131" s="16"/>
      <c r="C131" s="17" t="n">
        <f aca="false">SUM(D131:H131)</f>
        <v>0</v>
      </c>
      <c r="D131" s="18"/>
      <c r="E131" s="19"/>
      <c r="F131" s="19"/>
      <c r="G131" s="20"/>
      <c r="H131" s="21"/>
    </row>
    <row r="132" customFormat="false" ht="13.8" hidden="false" customHeight="false" outlineLevel="0" collapsed="false">
      <c r="A132" s="56" t="s">
        <v>13</v>
      </c>
      <c r="B132" s="56"/>
      <c r="C132" s="28" t="n">
        <f aca="false">SUM(C12:C131)</f>
        <v>35.02</v>
      </c>
      <c r="D132" s="28" t="n">
        <f aca="false">SUM(D12:D131)</f>
        <v>0</v>
      </c>
      <c r="E132" s="28" t="n">
        <f aca="false">SUM(E12:E131)</f>
        <v>35.02</v>
      </c>
      <c r="F132" s="28" t="n">
        <f aca="false">SUM(F12:F131)</f>
        <v>0</v>
      </c>
      <c r="G132" s="28" t="n">
        <f aca="false">SUM(G12:G131)</f>
        <v>0</v>
      </c>
      <c r="H132" s="29" t="n">
        <f aca="false">SUM(H12:H131)</f>
        <v>0</v>
      </c>
    </row>
    <row r="133" customFormat="false" ht="13.8" hidden="false" customHeight="false" outlineLevel="0" collapsed="false">
      <c r="B133" s="1"/>
      <c r="C133" s="1" t="n">
        <f aca="false">0.11+0.92</f>
        <v>1.03</v>
      </c>
      <c r="D133" s="26"/>
      <c r="E133" s="26"/>
      <c r="F133" s="26"/>
      <c r="G133" s="31"/>
    </row>
    <row r="134" customFormat="false" ht="13.8" hidden="false" customHeight="false" outlineLevel="0" collapsed="false">
      <c r="B134" s="1"/>
      <c r="C134" s="31"/>
      <c r="D134" s="1"/>
      <c r="E134" s="1"/>
      <c r="F134" s="1"/>
      <c r="G134" s="31"/>
    </row>
    <row r="135" customFormat="false" ht="13.8" hidden="false" customHeight="false" outlineLevel="0" collapsed="false">
      <c r="B135" s="1"/>
      <c r="C135" s="31" t="n">
        <f aca="false">C132+C133-C134</f>
        <v>36.05</v>
      </c>
      <c r="D135" s="32"/>
      <c r="E135" s="33"/>
      <c r="F135" s="1"/>
      <c r="G135" s="31"/>
    </row>
    <row r="136" customFormat="false" ht="13.8" hidden="false" customHeight="false" outlineLevel="0" collapsed="false">
      <c r="B136" s="1"/>
      <c r="C136" s="31"/>
      <c r="D136" s="1"/>
      <c r="E136" s="1"/>
      <c r="F136" s="1"/>
      <c r="G136" s="31"/>
    </row>
    <row r="137" customFormat="false" ht="13.8" hidden="false" customHeight="false" outlineLevel="0" collapsed="false">
      <c r="B137" s="1"/>
      <c r="C137" s="34"/>
      <c r="D137" s="1"/>
      <c r="E137" s="1"/>
      <c r="F137" s="1"/>
    </row>
    <row r="138" customFormat="false" ht="13.8" hidden="false" customHeight="false" outlineLevel="0" collapsed="false">
      <c r="E138" s="1"/>
    </row>
    <row r="139" customFormat="false" ht="13.8" hidden="false" customHeight="false" outlineLevel="0" collapsed="false"/>
    <row r="140" customFormat="false" ht="13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A2:G2"/>
    <mergeCell ref="A3:G3"/>
    <mergeCell ref="A4:G4"/>
    <mergeCell ref="A5:G5"/>
    <mergeCell ref="A6:G6"/>
    <mergeCell ref="A7:G7"/>
    <mergeCell ref="A9:A10"/>
    <mergeCell ref="B9:B10"/>
    <mergeCell ref="C9:C10"/>
    <mergeCell ref="D9:F9"/>
    <mergeCell ref="G9:G10"/>
    <mergeCell ref="H9:H10"/>
  </mergeCells>
  <printOptions headings="false" gridLines="false" gridLinesSet="true" horizontalCentered="false" verticalCentered="false"/>
  <pageMargins left="0.315277777777778" right="0.315277777777778" top="0.157638888888889" bottom="0.157638888888889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2:L13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132" activePane="bottomLeft" state="frozen"/>
      <selection pane="topLeft" activeCell="A1" activeCellId="0" sqref="A1"/>
      <selection pane="bottomLeft" activeCell="A3" activeCellId="0" sqref="A3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57" width="27"/>
    <col collapsed="false" customWidth="true" hidden="false" outlineLevel="0" max="3" min="3" style="1" width="10.99"/>
    <col collapsed="false" customWidth="true" hidden="false" outlineLevel="0" max="4" min="4" style="1" width="10.13"/>
    <col collapsed="false" customWidth="true" hidden="false" outlineLevel="0" max="5" min="5" style="1" width="10.42"/>
    <col collapsed="false" customWidth="true" hidden="false" outlineLevel="0" max="6" min="6" style="1" width="10.13"/>
    <col collapsed="false" customWidth="true" hidden="false" outlineLevel="0" max="7" min="7" style="1" width="10.42"/>
    <col collapsed="false" customWidth="false" hidden="false" outlineLevel="0" max="11" min="8" style="1" width="9.13"/>
    <col collapsed="false" customWidth="true" hidden="false" outlineLevel="0" max="12" min="12" style="1" width="14.57"/>
    <col collapsed="false" customWidth="false" hidden="false" outlineLevel="0" max="1024" min="13" style="1" width="9.13"/>
  </cols>
  <sheetData>
    <row r="2" customFormat="false" ht="15" hidden="false" customHeight="false" outlineLevel="0" collapsed="false">
      <c r="A2" s="37" t="s">
        <v>0</v>
      </c>
      <c r="B2" s="37"/>
      <c r="C2" s="37"/>
      <c r="D2" s="37"/>
      <c r="E2" s="37"/>
      <c r="F2" s="37"/>
      <c r="G2" s="37"/>
    </row>
    <row r="3" s="4" customFormat="true" ht="14.25" hidden="false" customHeight="false" outlineLevel="0" collapsed="false">
      <c r="A3" s="41" t="s">
        <v>18</v>
      </c>
      <c r="B3" s="41"/>
      <c r="C3" s="41"/>
      <c r="D3" s="41"/>
      <c r="E3" s="41"/>
      <c r="F3" s="41"/>
      <c r="G3" s="41"/>
      <c r="H3" s="3"/>
      <c r="I3" s="3"/>
      <c r="J3" s="3"/>
    </row>
    <row r="4" s="4" customFormat="true" ht="14.25" hidden="false" customHeight="false" outlineLevel="0" collapsed="false">
      <c r="A4" s="5" t="s">
        <v>19</v>
      </c>
      <c r="B4" s="5"/>
      <c r="C4" s="5"/>
      <c r="D4" s="5"/>
      <c r="E4" s="5"/>
      <c r="F4" s="5"/>
      <c r="G4" s="5"/>
      <c r="H4" s="3"/>
      <c r="I4" s="3"/>
      <c r="J4" s="3"/>
    </row>
    <row r="5" customFormat="false" ht="15" hidden="false" customHeight="false" outlineLevel="0" collapsed="false">
      <c r="G5" s="6" t="s">
        <v>3</v>
      </c>
    </row>
    <row r="6" customFormat="false" ht="15" hidden="false" customHeight="true" outlineLevel="0" collapsed="false">
      <c r="A6" s="7" t="s">
        <v>4</v>
      </c>
      <c r="B6" s="58" t="s">
        <v>5</v>
      </c>
      <c r="C6" s="8" t="s">
        <v>6</v>
      </c>
      <c r="D6" s="9" t="s">
        <v>7</v>
      </c>
      <c r="E6" s="9"/>
      <c r="F6" s="9"/>
      <c r="G6" s="59" t="s">
        <v>8</v>
      </c>
      <c r="H6" s="7" t="s">
        <v>9</v>
      </c>
    </row>
    <row r="7" customFormat="false" ht="33" hidden="false" customHeight="true" outlineLevel="0" collapsed="false">
      <c r="A7" s="7"/>
      <c r="B7" s="58"/>
      <c r="C7" s="8"/>
      <c r="D7" s="11" t="s">
        <v>10</v>
      </c>
      <c r="E7" s="7" t="s">
        <v>11</v>
      </c>
      <c r="F7" s="7" t="s">
        <v>12</v>
      </c>
      <c r="G7" s="59"/>
      <c r="H7" s="7"/>
    </row>
    <row r="8" customFormat="false" ht="15" hidden="false" customHeight="false" outlineLevel="0" collapsed="false">
      <c r="A8" s="49" t="n">
        <v>1</v>
      </c>
      <c r="B8" s="12" t="n">
        <v>2</v>
      </c>
      <c r="C8" s="50" t="n">
        <v>3</v>
      </c>
      <c r="D8" s="48" t="n">
        <v>4</v>
      </c>
      <c r="E8" s="44" t="n">
        <v>5</v>
      </c>
      <c r="F8" s="44" t="n">
        <v>6</v>
      </c>
      <c r="G8" s="49" t="n">
        <v>7</v>
      </c>
      <c r="H8" s="14" t="n">
        <v>8</v>
      </c>
    </row>
    <row r="9" customFormat="false" ht="15" hidden="false" customHeight="true" outlineLevel="0" collapsed="false">
      <c r="A9" s="21" t="n">
        <v>1</v>
      </c>
      <c r="B9" s="16"/>
      <c r="C9" s="17" t="n">
        <f aca="false">SUM(D9:H9)</f>
        <v>0</v>
      </c>
      <c r="D9" s="18"/>
      <c r="E9" s="19"/>
      <c r="F9" s="19"/>
      <c r="G9" s="60"/>
      <c r="H9" s="21"/>
    </row>
    <row r="10" customFormat="false" ht="15" hidden="false" customHeight="true" outlineLevel="0" collapsed="false">
      <c r="A10" s="21" t="n">
        <f aca="false">A9+1</f>
        <v>2</v>
      </c>
      <c r="B10" s="16"/>
      <c r="C10" s="17" t="n">
        <f aca="false">SUM(D10:H10)</f>
        <v>0</v>
      </c>
      <c r="D10" s="18"/>
      <c r="E10" s="19"/>
      <c r="F10" s="19"/>
      <c r="G10" s="60"/>
      <c r="H10" s="21"/>
    </row>
    <row r="11" customFormat="false" ht="15" hidden="false" customHeight="true" outlineLevel="0" collapsed="false">
      <c r="A11" s="21" t="n">
        <f aca="false">A10+1</f>
        <v>3</v>
      </c>
      <c r="B11" s="16"/>
      <c r="C11" s="17" t="n">
        <f aca="false">SUM(D11:H11)</f>
        <v>0</v>
      </c>
      <c r="D11" s="18"/>
      <c r="E11" s="19"/>
      <c r="F11" s="19"/>
      <c r="G11" s="60"/>
      <c r="H11" s="21"/>
    </row>
    <row r="12" customFormat="false" ht="15" hidden="false" customHeight="true" outlineLevel="0" collapsed="false">
      <c r="A12" s="21" t="n">
        <f aca="false">A11+1</f>
        <v>4</v>
      </c>
      <c r="B12" s="16"/>
      <c r="C12" s="17" t="n">
        <f aca="false">SUM(D12:H12)</f>
        <v>0</v>
      </c>
      <c r="D12" s="18"/>
      <c r="E12" s="19"/>
      <c r="F12" s="19"/>
      <c r="G12" s="60"/>
      <c r="H12" s="21"/>
    </row>
    <row r="13" customFormat="false" ht="15" hidden="false" customHeight="true" outlineLevel="0" collapsed="false">
      <c r="A13" s="21" t="n">
        <f aca="false">A12+1</f>
        <v>5</v>
      </c>
      <c r="B13" s="16"/>
      <c r="C13" s="17" t="n">
        <f aca="false">SUM(D13:H13)</f>
        <v>0</v>
      </c>
      <c r="D13" s="18"/>
      <c r="E13" s="19"/>
      <c r="F13" s="19"/>
      <c r="G13" s="60"/>
      <c r="H13" s="21"/>
    </row>
    <row r="14" customFormat="false" ht="15" hidden="false" customHeight="true" outlineLevel="0" collapsed="false">
      <c r="A14" s="21" t="n">
        <f aca="false">A13+1</f>
        <v>6</v>
      </c>
      <c r="B14" s="16"/>
      <c r="C14" s="17" t="n">
        <f aca="false">SUM(D14:H14)</f>
        <v>49</v>
      </c>
      <c r="D14" s="18"/>
      <c r="E14" s="19" t="n">
        <f aca="false">14.7+34.3</f>
        <v>49</v>
      </c>
      <c r="F14" s="19"/>
      <c r="G14" s="60"/>
      <c r="H14" s="21"/>
    </row>
    <row r="15" customFormat="false" ht="15" hidden="false" customHeight="true" outlineLevel="0" collapsed="false">
      <c r="A15" s="21" t="n">
        <f aca="false">A14+1</f>
        <v>7</v>
      </c>
      <c r="B15" s="16"/>
      <c r="C15" s="17" t="n">
        <f aca="false">SUM(D15:H15)</f>
        <v>0</v>
      </c>
      <c r="D15" s="18"/>
      <c r="E15" s="19"/>
      <c r="F15" s="19"/>
      <c r="G15" s="60"/>
      <c r="H15" s="21"/>
    </row>
    <row r="16" customFormat="false" ht="15" hidden="false" customHeight="true" outlineLevel="0" collapsed="false">
      <c r="A16" s="21" t="n">
        <f aca="false">A15+1</f>
        <v>8</v>
      </c>
      <c r="B16" s="16"/>
      <c r="C16" s="17" t="n">
        <f aca="false">SUM(D16:H16)</f>
        <v>0</v>
      </c>
      <c r="D16" s="18"/>
      <c r="E16" s="19"/>
      <c r="F16" s="19"/>
      <c r="G16" s="60"/>
      <c r="H16" s="21"/>
    </row>
    <row r="17" customFormat="false" ht="15" hidden="false" customHeight="true" outlineLevel="0" collapsed="false">
      <c r="A17" s="21" t="n">
        <f aca="false">A16+1</f>
        <v>9</v>
      </c>
      <c r="B17" s="16"/>
      <c r="C17" s="17" t="n">
        <f aca="false">SUM(D17:H17)</f>
        <v>0</v>
      </c>
      <c r="D17" s="18"/>
      <c r="E17" s="19"/>
      <c r="F17" s="19"/>
      <c r="G17" s="60"/>
      <c r="H17" s="21"/>
    </row>
    <row r="18" customFormat="false" ht="15" hidden="false" customHeight="true" outlineLevel="0" collapsed="false">
      <c r="A18" s="21" t="n">
        <f aca="false">A17+1</f>
        <v>10</v>
      </c>
      <c r="B18" s="16"/>
      <c r="C18" s="17" t="n">
        <f aca="false">SUM(D18:H18)</f>
        <v>0</v>
      </c>
      <c r="D18" s="18"/>
      <c r="E18" s="19"/>
      <c r="F18" s="19"/>
      <c r="G18" s="60"/>
      <c r="H18" s="21"/>
    </row>
    <row r="19" customFormat="false" ht="15" hidden="false" customHeight="true" outlineLevel="0" collapsed="false">
      <c r="A19" s="21" t="n">
        <f aca="false">A18+1</f>
        <v>11</v>
      </c>
      <c r="B19" s="16"/>
      <c r="C19" s="17" t="n">
        <f aca="false">SUM(D19:H19)</f>
        <v>0</v>
      </c>
      <c r="D19" s="18"/>
      <c r="E19" s="19"/>
      <c r="F19" s="19"/>
      <c r="G19" s="60"/>
      <c r="H19" s="21"/>
    </row>
    <row r="20" customFormat="false" ht="15" hidden="false" customHeight="true" outlineLevel="0" collapsed="false">
      <c r="A20" s="21" t="n">
        <f aca="false">A19+1</f>
        <v>12</v>
      </c>
      <c r="B20" s="16"/>
      <c r="C20" s="17" t="n">
        <f aca="false">SUM(D20:H20)</f>
        <v>51.33</v>
      </c>
      <c r="D20" s="18"/>
      <c r="E20" s="19" t="n">
        <f aca="false">51.33</f>
        <v>51.33</v>
      </c>
      <c r="F20" s="19"/>
      <c r="G20" s="60"/>
      <c r="H20" s="21"/>
    </row>
    <row r="21" customFormat="false" ht="15" hidden="false" customHeight="true" outlineLevel="0" collapsed="false">
      <c r="A21" s="21" t="n">
        <f aca="false">A20+1</f>
        <v>13</v>
      </c>
      <c r="B21" s="16"/>
      <c r="C21" s="17" t="n">
        <f aca="false">SUM(D21:H21)</f>
        <v>0</v>
      </c>
      <c r="D21" s="18"/>
      <c r="E21" s="19"/>
      <c r="F21" s="19"/>
      <c r="G21" s="60"/>
      <c r="H21" s="21"/>
    </row>
    <row r="22" customFormat="false" ht="15" hidden="false" customHeight="true" outlineLevel="0" collapsed="false">
      <c r="A22" s="21" t="n">
        <f aca="false">A21+1</f>
        <v>14</v>
      </c>
      <c r="B22" s="16"/>
      <c r="C22" s="17" t="n">
        <f aca="false">SUM(D22:H22)</f>
        <v>0</v>
      </c>
      <c r="D22" s="18"/>
      <c r="E22" s="19"/>
      <c r="F22" s="19"/>
      <c r="G22" s="60"/>
      <c r="H22" s="21"/>
    </row>
    <row r="23" customFormat="false" ht="15" hidden="false" customHeight="true" outlineLevel="0" collapsed="false">
      <c r="A23" s="21" t="n">
        <f aca="false">A22+1</f>
        <v>15</v>
      </c>
      <c r="B23" s="16"/>
      <c r="C23" s="17" t="n">
        <f aca="false">SUM(D23:H23)</f>
        <v>0</v>
      </c>
      <c r="D23" s="18"/>
      <c r="E23" s="19"/>
      <c r="F23" s="19"/>
      <c r="G23" s="60"/>
      <c r="H23" s="21"/>
    </row>
    <row r="24" customFormat="false" ht="15" hidden="false" customHeight="true" outlineLevel="0" collapsed="false">
      <c r="A24" s="21" t="n">
        <f aca="false">A23+1</f>
        <v>16</v>
      </c>
      <c r="B24" s="16"/>
      <c r="C24" s="17" t="n">
        <f aca="false">SUM(D24:H24)</f>
        <v>0</v>
      </c>
      <c r="D24" s="18"/>
      <c r="E24" s="19"/>
      <c r="F24" s="19"/>
      <c r="G24" s="60"/>
      <c r="H24" s="21"/>
    </row>
    <row r="25" customFormat="false" ht="15" hidden="false" customHeight="true" outlineLevel="0" collapsed="false">
      <c r="A25" s="21" t="n">
        <f aca="false">A24+1</f>
        <v>17</v>
      </c>
      <c r="B25" s="16"/>
      <c r="C25" s="17" t="n">
        <f aca="false">SUM(D25:H25)</f>
        <v>0</v>
      </c>
      <c r="D25" s="18"/>
      <c r="E25" s="19"/>
      <c r="F25" s="19"/>
      <c r="G25" s="60"/>
      <c r="H25" s="21"/>
    </row>
    <row r="26" customFormat="false" ht="15" hidden="false" customHeight="true" outlineLevel="0" collapsed="false">
      <c r="A26" s="21" t="n">
        <f aca="false">A25+1</f>
        <v>18</v>
      </c>
      <c r="B26" s="16"/>
      <c r="C26" s="17" t="n">
        <f aca="false">SUM(D26:H26)</f>
        <v>0</v>
      </c>
      <c r="D26" s="18"/>
      <c r="E26" s="19"/>
      <c r="F26" s="19"/>
      <c r="G26" s="60"/>
      <c r="H26" s="21"/>
    </row>
    <row r="27" customFormat="false" ht="15" hidden="false" customHeight="true" outlineLevel="0" collapsed="false">
      <c r="A27" s="21" t="n">
        <f aca="false">A26+1</f>
        <v>19</v>
      </c>
      <c r="B27" s="16"/>
      <c r="C27" s="17" t="n">
        <f aca="false">SUM(D27:H27)</f>
        <v>0</v>
      </c>
      <c r="D27" s="18"/>
      <c r="E27" s="19"/>
      <c r="F27" s="19"/>
      <c r="G27" s="60"/>
      <c r="H27" s="21"/>
    </row>
    <row r="28" customFormat="false" ht="15" hidden="false" customHeight="true" outlineLevel="0" collapsed="false">
      <c r="A28" s="21" t="n">
        <f aca="false">A27+1</f>
        <v>20</v>
      </c>
      <c r="B28" s="16"/>
      <c r="C28" s="17" t="n">
        <f aca="false">SUM(D28:H28)</f>
        <v>0</v>
      </c>
      <c r="D28" s="18"/>
      <c r="E28" s="19"/>
      <c r="F28" s="19"/>
      <c r="G28" s="60"/>
      <c r="H28" s="21"/>
    </row>
    <row r="29" customFormat="false" ht="15" hidden="false" customHeight="true" outlineLevel="0" collapsed="false">
      <c r="A29" s="21" t="n">
        <f aca="false">A28+1</f>
        <v>21</v>
      </c>
      <c r="B29" s="16"/>
      <c r="C29" s="17" t="n">
        <f aca="false">SUM(D29:H29)</f>
        <v>0</v>
      </c>
      <c r="D29" s="18"/>
      <c r="E29" s="19"/>
      <c r="F29" s="19"/>
      <c r="G29" s="60"/>
      <c r="H29" s="21"/>
    </row>
    <row r="30" customFormat="false" ht="15" hidden="false" customHeight="true" outlineLevel="0" collapsed="false">
      <c r="A30" s="21" t="n">
        <f aca="false">A29+1</f>
        <v>22</v>
      </c>
      <c r="B30" s="16"/>
      <c r="C30" s="17" t="n">
        <f aca="false">SUM(D30:H30)</f>
        <v>26.46</v>
      </c>
      <c r="D30" s="61"/>
      <c r="E30" s="19"/>
      <c r="F30" s="19" t="n">
        <f aca="false">13.23+13.23</f>
        <v>26.46</v>
      </c>
      <c r="G30" s="60"/>
      <c r="H30" s="21"/>
      <c r="I30" s="62" t="s">
        <v>20</v>
      </c>
    </row>
    <row r="31" customFormat="false" ht="15" hidden="false" customHeight="true" outlineLevel="0" collapsed="false">
      <c r="A31" s="21" t="n">
        <f aca="false">A30+1</f>
        <v>23</v>
      </c>
      <c r="B31" s="16"/>
      <c r="C31" s="17" t="n">
        <f aca="false">SUM(D31:H31)</f>
        <v>77.8</v>
      </c>
      <c r="D31" s="61"/>
      <c r="E31" s="19" t="n">
        <f aca="false">25.65+25.69</f>
        <v>51.34</v>
      </c>
      <c r="F31" s="19" t="n">
        <f aca="false">13.23+13.23</f>
        <v>26.46</v>
      </c>
      <c r="G31" s="60"/>
      <c r="H31" s="63"/>
      <c r="I31" s="62" t="s">
        <v>20</v>
      </c>
    </row>
    <row r="32" customFormat="false" ht="15" hidden="false" customHeight="true" outlineLevel="0" collapsed="false">
      <c r="A32" s="21" t="n">
        <f aca="false">A31+1</f>
        <v>24</v>
      </c>
      <c r="B32" s="16"/>
      <c r="C32" s="17" t="n">
        <f aca="false">SUM(D32:H32)</f>
        <v>0</v>
      </c>
      <c r="D32" s="18"/>
      <c r="E32" s="19"/>
      <c r="F32" s="19"/>
      <c r="G32" s="60"/>
      <c r="H32" s="21"/>
    </row>
    <row r="33" customFormat="false" ht="15" hidden="false" customHeight="true" outlineLevel="0" collapsed="false">
      <c r="A33" s="21" t="n">
        <f aca="false">A32+1</f>
        <v>25</v>
      </c>
      <c r="B33" s="16"/>
      <c r="C33" s="17" t="n">
        <f aca="false">SUM(D33:H33)</f>
        <v>0</v>
      </c>
      <c r="D33" s="18"/>
      <c r="E33" s="19"/>
      <c r="F33" s="19"/>
      <c r="G33" s="60"/>
      <c r="H33" s="21"/>
    </row>
    <row r="34" customFormat="false" ht="15" hidden="false" customHeight="true" outlineLevel="0" collapsed="false">
      <c r="A34" s="21" t="n">
        <f aca="false">A33+1</f>
        <v>26</v>
      </c>
      <c r="B34" s="16"/>
      <c r="C34" s="17" t="n">
        <f aca="false">SUM(D34:H34)</f>
        <v>0</v>
      </c>
      <c r="D34" s="18"/>
      <c r="E34" s="19"/>
      <c r="F34" s="19"/>
      <c r="G34" s="60"/>
      <c r="H34" s="21"/>
    </row>
    <row r="35" customFormat="false" ht="15" hidden="false" customHeight="true" outlineLevel="0" collapsed="false">
      <c r="A35" s="21" t="n">
        <f aca="false">A34+1</f>
        <v>27</v>
      </c>
      <c r="B35" s="16"/>
      <c r="C35" s="17" t="n">
        <f aca="false">SUM(D35:H35)</f>
        <v>0</v>
      </c>
      <c r="D35" s="18"/>
      <c r="E35" s="19"/>
      <c r="F35" s="19"/>
      <c r="G35" s="60"/>
      <c r="H35" s="21"/>
    </row>
    <row r="36" customFormat="false" ht="15" hidden="false" customHeight="true" outlineLevel="0" collapsed="false">
      <c r="A36" s="21" t="n">
        <f aca="false">A35+1</f>
        <v>28</v>
      </c>
      <c r="B36" s="16"/>
      <c r="C36" s="17" t="n">
        <f aca="false">SUM(D36:H36)</f>
        <v>0</v>
      </c>
      <c r="D36" s="18"/>
      <c r="E36" s="19"/>
      <c r="F36" s="19"/>
      <c r="G36" s="60"/>
      <c r="H36" s="21"/>
    </row>
    <row r="37" customFormat="false" ht="15" hidden="false" customHeight="true" outlineLevel="0" collapsed="false">
      <c r="A37" s="21" t="n">
        <f aca="false">A36+1</f>
        <v>29</v>
      </c>
      <c r="B37" s="16"/>
      <c r="C37" s="17" t="n">
        <f aca="false">SUM(D37:H37)</f>
        <v>0</v>
      </c>
      <c r="D37" s="18"/>
      <c r="E37" s="19"/>
      <c r="F37" s="19"/>
      <c r="G37" s="60"/>
      <c r="H37" s="21"/>
    </row>
    <row r="38" customFormat="false" ht="15" hidden="false" customHeight="true" outlineLevel="0" collapsed="false">
      <c r="A38" s="21" t="n">
        <f aca="false">A37+1</f>
        <v>30</v>
      </c>
      <c r="B38" s="16"/>
      <c r="C38" s="17" t="n">
        <f aca="false">SUM(D38:H38)</f>
        <v>0</v>
      </c>
      <c r="D38" s="18"/>
      <c r="E38" s="19"/>
      <c r="F38" s="19"/>
      <c r="G38" s="60"/>
      <c r="H38" s="21"/>
    </row>
    <row r="39" customFormat="false" ht="15" hidden="false" customHeight="true" outlineLevel="0" collapsed="false">
      <c r="A39" s="21" t="n">
        <f aca="false">A38+1</f>
        <v>31</v>
      </c>
      <c r="B39" s="16"/>
      <c r="C39" s="17" t="n">
        <f aca="false">SUM(D39:H39)</f>
        <v>0</v>
      </c>
      <c r="D39" s="18"/>
      <c r="E39" s="19"/>
      <c r="F39" s="19"/>
      <c r="G39" s="60"/>
      <c r="H39" s="21"/>
    </row>
    <row r="40" customFormat="false" ht="15" hidden="false" customHeight="true" outlineLevel="0" collapsed="false">
      <c r="A40" s="21" t="n">
        <f aca="false">A39+1</f>
        <v>32</v>
      </c>
      <c r="B40" s="16"/>
      <c r="C40" s="17" t="n">
        <f aca="false">SUM(D40:H40)</f>
        <v>0</v>
      </c>
      <c r="D40" s="18"/>
      <c r="E40" s="19"/>
      <c r="F40" s="19"/>
      <c r="G40" s="60"/>
      <c r="H40" s="21"/>
    </row>
    <row r="41" customFormat="false" ht="15" hidden="false" customHeight="true" outlineLevel="0" collapsed="false">
      <c r="A41" s="21" t="n">
        <f aca="false">A40+1</f>
        <v>33</v>
      </c>
      <c r="B41" s="16"/>
      <c r="C41" s="17" t="n">
        <f aca="false">SUM(D41:H41)</f>
        <v>0</v>
      </c>
      <c r="D41" s="18"/>
      <c r="E41" s="19"/>
      <c r="F41" s="19"/>
      <c r="G41" s="60"/>
      <c r="H41" s="21"/>
    </row>
    <row r="42" customFormat="false" ht="15" hidden="false" customHeight="true" outlineLevel="0" collapsed="false">
      <c r="A42" s="21" t="n">
        <f aca="false">A41+1</f>
        <v>34</v>
      </c>
      <c r="B42" s="16"/>
      <c r="C42" s="17" t="n">
        <f aca="false">SUM(D42:H42)</f>
        <v>0</v>
      </c>
      <c r="D42" s="18"/>
      <c r="E42" s="19"/>
      <c r="F42" s="19"/>
      <c r="G42" s="60"/>
      <c r="H42" s="21"/>
    </row>
    <row r="43" customFormat="false" ht="15" hidden="false" customHeight="true" outlineLevel="0" collapsed="false">
      <c r="A43" s="21" t="n">
        <f aca="false">A42+1</f>
        <v>35</v>
      </c>
      <c r="B43" s="16"/>
      <c r="C43" s="17" t="n">
        <f aca="false">SUM(D43:H43)</f>
        <v>0</v>
      </c>
      <c r="D43" s="18"/>
      <c r="E43" s="19"/>
      <c r="F43" s="19"/>
      <c r="G43" s="60"/>
      <c r="H43" s="21"/>
    </row>
    <row r="44" customFormat="false" ht="15" hidden="false" customHeight="true" outlineLevel="0" collapsed="false">
      <c r="A44" s="21" t="n">
        <f aca="false">A43+1</f>
        <v>36</v>
      </c>
      <c r="B44" s="16"/>
      <c r="C44" s="17" t="n">
        <f aca="false">SUM(D44:H44)</f>
        <v>0</v>
      </c>
      <c r="D44" s="18"/>
      <c r="E44" s="19"/>
      <c r="F44" s="19"/>
      <c r="G44" s="60"/>
      <c r="H44" s="21"/>
    </row>
    <row r="45" customFormat="false" ht="15" hidden="false" customHeight="true" outlineLevel="0" collapsed="false">
      <c r="A45" s="21" t="n">
        <f aca="false">A44+1</f>
        <v>37</v>
      </c>
      <c r="B45" s="16"/>
      <c r="C45" s="17" t="n">
        <f aca="false">SUM(D45:H45)</f>
        <v>0</v>
      </c>
      <c r="D45" s="18"/>
      <c r="E45" s="19"/>
      <c r="F45" s="19"/>
      <c r="G45" s="60"/>
      <c r="H45" s="21"/>
    </row>
    <row r="46" customFormat="false" ht="15" hidden="false" customHeight="true" outlineLevel="0" collapsed="false">
      <c r="A46" s="21" t="n">
        <f aca="false">A45+1</f>
        <v>38</v>
      </c>
      <c r="B46" s="16"/>
      <c r="C46" s="17" t="n">
        <f aca="false">SUM(D46:H46)</f>
        <v>13.24</v>
      </c>
      <c r="D46" s="18"/>
      <c r="E46" s="19"/>
      <c r="F46" s="19" t="n">
        <f aca="false">13.23+0.01</f>
        <v>13.24</v>
      </c>
      <c r="G46" s="60"/>
      <c r="H46" s="21"/>
    </row>
    <row r="47" customFormat="false" ht="15" hidden="false" customHeight="true" outlineLevel="0" collapsed="false">
      <c r="A47" s="21" t="n">
        <f aca="false">A46+1</f>
        <v>39</v>
      </c>
      <c r="B47" s="16"/>
      <c r="C47" s="17" t="n">
        <f aca="false">SUM(D47:H47)</f>
        <v>0</v>
      </c>
      <c r="D47" s="18"/>
      <c r="E47" s="19"/>
      <c r="F47" s="19"/>
      <c r="G47" s="60"/>
      <c r="H47" s="21"/>
    </row>
    <row r="48" customFormat="false" ht="15" hidden="false" customHeight="true" outlineLevel="0" collapsed="false">
      <c r="A48" s="21" t="n">
        <f aca="false">A47+1</f>
        <v>40</v>
      </c>
      <c r="B48" s="16"/>
      <c r="C48" s="17" t="n">
        <f aca="false">SUM(D48:H48)</f>
        <v>0</v>
      </c>
      <c r="D48" s="18"/>
      <c r="E48" s="19"/>
      <c r="F48" s="19"/>
      <c r="G48" s="60"/>
      <c r="H48" s="21"/>
    </row>
    <row r="49" customFormat="false" ht="15" hidden="false" customHeight="true" outlineLevel="0" collapsed="false">
      <c r="A49" s="21" t="n">
        <f aca="false">A48+1</f>
        <v>41</v>
      </c>
      <c r="B49" s="16"/>
      <c r="C49" s="17" t="n">
        <f aca="false">SUM(D49:H49)</f>
        <v>0</v>
      </c>
      <c r="D49" s="18"/>
      <c r="E49" s="19"/>
      <c r="F49" s="19"/>
      <c r="G49" s="60"/>
      <c r="H49" s="21"/>
    </row>
    <row r="50" customFormat="false" ht="15" hidden="false" customHeight="true" outlineLevel="0" collapsed="false">
      <c r="A50" s="21" t="n">
        <f aca="false">A49+1</f>
        <v>42</v>
      </c>
      <c r="B50" s="16"/>
      <c r="C50" s="17" t="n">
        <f aca="false">SUM(D50:H50)</f>
        <v>0</v>
      </c>
      <c r="D50" s="18"/>
      <c r="E50" s="19"/>
      <c r="F50" s="19"/>
      <c r="G50" s="60"/>
      <c r="H50" s="21"/>
    </row>
    <row r="51" customFormat="false" ht="15" hidden="false" customHeight="true" outlineLevel="0" collapsed="false">
      <c r="A51" s="21" t="n">
        <f aca="false">A50+1</f>
        <v>43</v>
      </c>
      <c r="B51" s="16"/>
      <c r="C51" s="17" t="n">
        <f aca="false">SUM(D51:H51)</f>
        <v>0</v>
      </c>
      <c r="D51" s="18"/>
      <c r="E51" s="19"/>
      <c r="F51" s="19"/>
      <c r="G51" s="60"/>
      <c r="H51" s="21"/>
    </row>
    <row r="52" customFormat="false" ht="15" hidden="false" customHeight="true" outlineLevel="0" collapsed="false">
      <c r="A52" s="21" t="n">
        <f aca="false">A51+1</f>
        <v>44</v>
      </c>
      <c r="B52" s="16"/>
      <c r="C52" s="17" t="n">
        <f aca="false">SUM(D52:H52)</f>
        <v>0</v>
      </c>
      <c r="D52" s="18"/>
      <c r="E52" s="19"/>
      <c r="F52" s="19"/>
      <c r="G52" s="60"/>
      <c r="H52" s="21"/>
    </row>
    <row r="53" customFormat="false" ht="15" hidden="false" customHeight="true" outlineLevel="0" collapsed="false">
      <c r="A53" s="21" t="n">
        <f aca="false">A52+1</f>
        <v>45</v>
      </c>
      <c r="B53" s="16"/>
      <c r="C53" s="17" t="n">
        <f aca="false">SUM(D53:H53)</f>
        <v>0</v>
      </c>
      <c r="D53" s="18"/>
      <c r="E53" s="19"/>
      <c r="F53" s="19"/>
      <c r="G53" s="60"/>
      <c r="H53" s="21"/>
    </row>
    <row r="54" customFormat="false" ht="15" hidden="false" customHeight="true" outlineLevel="0" collapsed="false">
      <c r="A54" s="21" t="n">
        <f aca="false">A53+1</f>
        <v>46</v>
      </c>
      <c r="B54" s="16"/>
      <c r="C54" s="17" t="n">
        <f aca="false">SUM(D54:H54)</f>
        <v>0</v>
      </c>
      <c r="D54" s="18"/>
      <c r="E54" s="19"/>
      <c r="F54" s="19"/>
      <c r="G54" s="60"/>
      <c r="H54" s="21"/>
    </row>
    <row r="55" customFormat="false" ht="15" hidden="false" customHeight="true" outlineLevel="0" collapsed="false">
      <c r="A55" s="21" t="n">
        <f aca="false">A54+1</f>
        <v>47</v>
      </c>
      <c r="B55" s="16"/>
      <c r="C55" s="17" t="n">
        <f aca="false">SUM(D55:H55)</f>
        <v>0</v>
      </c>
      <c r="D55" s="18"/>
      <c r="E55" s="19"/>
      <c r="F55" s="19"/>
      <c r="G55" s="60"/>
      <c r="H55" s="21"/>
    </row>
    <row r="56" customFormat="false" ht="15" hidden="false" customHeight="true" outlineLevel="0" collapsed="false">
      <c r="A56" s="21" t="n">
        <f aca="false">A55+1</f>
        <v>48</v>
      </c>
      <c r="B56" s="16"/>
      <c r="C56" s="17" t="n">
        <f aca="false">SUM(D56:H56)</f>
        <v>0</v>
      </c>
      <c r="D56" s="18"/>
      <c r="E56" s="19"/>
      <c r="F56" s="19"/>
      <c r="G56" s="60"/>
      <c r="H56" s="21"/>
    </row>
    <row r="57" customFormat="false" ht="15" hidden="false" customHeight="true" outlineLevel="0" collapsed="false">
      <c r="A57" s="21" t="n">
        <f aca="false">A56+1</f>
        <v>49</v>
      </c>
      <c r="B57" s="16"/>
      <c r="C57" s="17" t="n">
        <f aca="false">SUM(D57:H57)</f>
        <v>0</v>
      </c>
      <c r="D57" s="18"/>
      <c r="E57" s="19"/>
      <c r="F57" s="19"/>
      <c r="G57" s="60"/>
      <c r="H57" s="21"/>
    </row>
    <row r="58" customFormat="false" ht="15" hidden="false" customHeight="true" outlineLevel="0" collapsed="false">
      <c r="A58" s="21" t="n">
        <f aca="false">A57+1</f>
        <v>50</v>
      </c>
      <c r="B58" s="16"/>
      <c r="C58" s="17" t="n">
        <f aca="false">SUM(D58:H58)</f>
        <v>0</v>
      </c>
      <c r="D58" s="18"/>
      <c r="E58" s="19"/>
      <c r="F58" s="19"/>
      <c r="G58" s="60"/>
      <c r="H58" s="21"/>
    </row>
    <row r="59" customFormat="false" ht="15" hidden="false" customHeight="true" outlineLevel="0" collapsed="false">
      <c r="A59" s="21" t="n">
        <f aca="false">A58+1</f>
        <v>51</v>
      </c>
      <c r="B59" s="16"/>
      <c r="C59" s="17" t="n">
        <f aca="false">SUM(D59:H59)</f>
        <v>0</v>
      </c>
      <c r="D59" s="18"/>
      <c r="E59" s="19"/>
      <c r="F59" s="19"/>
      <c r="G59" s="60"/>
      <c r="H59" s="21"/>
    </row>
    <row r="60" customFormat="false" ht="15" hidden="false" customHeight="true" outlineLevel="0" collapsed="false">
      <c r="A60" s="21" t="n">
        <f aca="false">A59+1</f>
        <v>52</v>
      </c>
      <c r="B60" s="16"/>
      <c r="C60" s="17" t="n">
        <f aca="false">SUM(D60:H60)</f>
        <v>0</v>
      </c>
      <c r="D60" s="18"/>
      <c r="E60" s="19"/>
      <c r="F60" s="19"/>
      <c r="G60" s="60"/>
      <c r="H60" s="21"/>
    </row>
    <row r="61" customFormat="false" ht="15" hidden="false" customHeight="true" outlineLevel="0" collapsed="false">
      <c r="A61" s="21" t="n">
        <f aca="false">A60+1</f>
        <v>53</v>
      </c>
      <c r="B61" s="16"/>
      <c r="C61" s="17" t="n">
        <f aca="false">SUM(D61:H61)</f>
        <v>0</v>
      </c>
      <c r="D61" s="18"/>
      <c r="E61" s="19"/>
      <c r="F61" s="19"/>
      <c r="G61" s="60"/>
      <c r="H61" s="21"/>
    </row>
    <row r="62" customFormat="false" ht="15" hidden="false" customHeight="true" outlineLevel="0" collapsed="false">
      <c r="A62" s="21" t="n">
        <f aca="false">A61+1</f>
        <v>54</v>
      </c>
      <c r="B62" s="16"/>
      <c r="C62" s="17" t="n">
        <f aca="false">SUM(D62:H62)</f>
        <v>0</v>
      </c>
      <c r="D62" s="18"/>
      <c r="E62" s="19"/>
      <c r="F62" s="19"/>
      <c r="G62" s="60"/>
      <c r="H62" s="21"/>
    </row>
    <row r="63" customFormat="false" ht="15" hidden="false" customHeight="true" outlineLevel="0" collapsed="false">
      <c r="A63" s="21" t="n">
        <f aca="false">A62+1</f>
        <v>55</v>
      </c>
      <c r="B63" s="16"/>
      <c r="C63" s="17" t="n">
        <f aca="false">SUM(D63:H63)</f>
        <v>0</v>
      </c>
      <c r="D63" s="18"/>
      <c r="E63" s="19"/>
      <c r="F63" s="19"/>
      <c r="G63" s="60"/>
      <c r="H63" s="21"/>
    </row>
    <row r="64" customFormat="false" ht="15" hidden="false" customHeight="true" outlineLevel="0" collapsed="false">
      <c r="A64" s="21" t="n">
        <f aca="false">A63+1</f>
        <v>56</v>
      </c>
      <c r="B64" s="16"/>
      <c r="C64" s="17" t="n">
        <f aca="false">SUM(D64:H64)</f>
        <v>0</v>
      </c>
      <c r="D64" s="18"/>
      <c r="E64" s="19"/>
      <c r="F64" s="19"/>
      <c r="G64" s="60"/>
      <c r="H64" s="21"/>
    </row>
    <row r="65" customFormat="false" ht="15" hidden="false" customHeight="true" outlineLevel="0" collapsed="false">
      <c r="A65" s="21" t="n">
        <f aca="false">A64+1</f>
        <v>57</v>
      </c>
      <c r="B65" s="16"/>
      <c r="C65" s="17" t="n">
        <f aca="false">SUM(D65:H65)</f>
        <v>0</v>
      </c>
      <c r="D65" s="18"/>
      <c r="E65" s="19"/>
      <c r="F65" s="19"/>
      <c r="G65" s="60"/>
      <c r="H65" s="21"/>
    </row>
    <row r="66" customFormat="false" ht="15" hidden="false" customHeight="true" outlineLevel="0" collapsed="false">
      <c r="A66" s="21" t="n">
        <f aca="false">A65+1</f>
        <v>58</v>
      </c>
      <c r="B66" s="16"/>
      <c r="C66" s="17" t="n">
        <f aca="false">SUM(D66:H66)</f>
        <v>0</v>
      </c>
      <c r="D66" s="18"/>
      <c r="E66" s="19"/>
      <c r="F66" s="19"/>
      <c r="G66" s="60"/>
      <c r="H66" s="21"/>
    </row>
    <row r="67" customFormat="false" ht="15" hidden="false" customHeight="true" outlineLevel="0" collapsed="false">
      <c r="A67" s="21" t="n">
        <f aca="false">A66+1</f>
        <v>59</v>
      </c>
      <c r="B67" s="16"/>
      <c r="C67" s="17" t="n">
        <f aca="false">SUM(D67:H67)</f>
        <v>0</v>
      </c>
      <c r="D67" s="18"/>
      <c r="E67" s="19"/>
      <c r="F67" s="19"/>
      <c r="G67" s="60"/>
      <c r="H67" s="21"/>
    </row>
    <row r="68" customFormat="false" ht="15" hidden="false" customHeight="true" outlineLevel="0" collapsed="false">
      <c r="A68" s="21" t="n">
        <f aca="false">A67+1</f>
        <v>60</v>
      </c>
      <c r="B68" s="16"/>
      <c r="C68" s="17" t="n">
        <f aca="false">SUM(D68:H68)</f>
        <v>0</v>
      </c>
      <c r="D68" s="18"/>
      <c r="E68" s="19"/>
      <c r="F68" s="19"/>
      <c r="G68" s="60"/>
      <c r="H68" s="21"/>
    </row>
    <row r="69" customFormat="false" ht="15" hidden="false" customHeight="true" outlineLevel="0" collapsed="false">
      <c r="A69" s="21" t="n">
        <f aca="false">A68+1</f>
        <v>61</v>
      </c>
      <c r="B69" s="16"/>
      <c r="C69" s="17" t="n">
        <f aca="false">SUM(D69:H69)</f>
        <v>0</v>
      </c>
      <c r="D69" s="18"/>
      <c r="E69" s="19"/>
      <c r="F69" s="19"/>
      <c r="G69" s="60"/>
      <c r="H69" s="21"/>
    </row>
    <row r="70" customFormat="false" ht="15" hidden="false" customHeight="true" outlineLevel="0" collapsed="false">
      <c r="A70" s="21" t="n">
        <f aca="false">A69+1</f>
        <v>62</v>
      </c>
      <c r="B70" s="16"/>
      <c r="C70" s="17" t="n">
        <f aca="false">SUM(D70:H70)</f>
        <v>0</v>
      </c>
      <c r="D70" s="18"/>
      <c r="E70" s="19"/>
      <c r="F70" s="19"/>
      <c r="G70" s="60"/>
      <c r="H70" s="21"/>
    </row>
    <row r="71" customFormat="false" ht="15" hidden="false" customHeight="true" outlineLevel="0" collapsed="false">
      <c r="A71" s="21" t="n">
        <f aca="false">A70+1</f>
        <v>63</v>
      </c>
      <c r="B71" s="16"/>
      <c r="C71" s="17" t="n">
        <f aca="false">SUM(D71:H71)</f>
        <v>0</v>
      </c>
      <c r="D71" s="18"/>
      <c r="E71" s="19"/>
      <c r="F71" s="19"/>
      <c r="G71" s="60"/>
      <c r="H71" s="21"/>
    </row>
    <row r="72" customFormat="false" ht="15" hidden="false" customHeight="true" outlineLevel="0" collapsed="false">
      <c r="A72" s="21" t="n">
        <f aca="false">A71+1</f>
        <v>64</v>
      </c>
      <c r="B72" s="16"/>
      <c r="C72" s="17" t="n">
        <f aca="false">SUM(D72:H72)</f>
        <v>0</v>
      </c>
      <c r="D72" s="18"/>
      <c r="E72" s="19"/>
      <c r="F72" s="19"/>
      <c r="G72" s="60"/>
      <c r="H72" s="21"/>
    </row>
    <row r="73" customFormat="false" ht="15" hidden="false" customHeight="true" outlineLevel="0" collapsed="false">
      <c r="A73" s="21" t="n">
        <f aca="false">A72+1</f>
        <v>65</v>
      </c>
      <c r="B73" s="16"/>
      <c r="C73" s="17" t="n">
        <f aca="false">SUM(D73:H73)</f>
        <v>0</v>
      </c>
      <c r="D73" s="18"/>
      <c r="E73" s="19"/>
      <c r="F73" s="19"/>
      <c r="G73" s="60"/>
      <c r="H73" s="21"/>
    </row>
    <row r="74" customFormat="false" ht="15" hidden="false" customHeight="true" outlineLevel="0" collapsed="false">
      <c r="A74" s="21" t="n">
        <f aca="false">A73+1</f>
        <v>66</v>
      </c>
      <c r="B74" s="16"/>
      <c r="C74" s="17" t="n">
        <f aca="false">SUM(D74:H74)</f>
        <v>0</v>
      </c>
      <c r="D74" s="18"/>
      <c r="E74" s="19"/>
      <c r="F74" s="19"/>
      <c r="G74" s="60"/>
      <c r="H74" s="21"/>
    </row>
    <row r="75" customFormat="false" ht="15" hidden="false" customHeight="true" outlineLevel="0" collapsed="false">
      <c r="A75" s="21" t="n">
        <f aca="false">A74+1</f>
        <v>67</v>
      </c>
      <c r="B75" s="16"/>
      <c r="C75" s="17" t="n">
        <f aca="false">SUM(D75:H75)</f>
        <v>0</v>
      </c>
      <c r="D75" s="18"/>
      <c r="E75" s="19"/>
      <c r="F75" s="19"/>
      <c r="G75" s="60"/>
      <c r="H75" s="21"/>
    </row>
    <row r="76" customFormat="false" ht="15" hidden="false" customHeight="true" outlineLevel="0" collapsed="false">
      <c r="A76" s="21" t="n">
        <f aca="false">A75+1</f>
        <v>68</v>
      </c>
      <c r="B76" s="16"/>
      <c r="C76" s="17" t="n">
        <f aca="false">SUM(D76:H76)</f>
        <v>0</v>
      </c>
      <c r="D76" s="18"/>
      <c r="E76" s="19"/>
      <c r="F76" s="19"/>
      <c r="G76" s="60"/>
      <c r="H76" s="21"/>
    </row>
    <row r="77" customFormat="false" ht="15" hidden="false" customHeight="true" outlineLevel="0" collapsed="false">
      <c r="A77" s="21" t="n">
        <f aca="false">A76+1</f>
        <v>69</v>
      </c>
      <c r="B77" s="16"/>
      <c r="C77" s="17" t="n">
        <f aca="false">SUM(D77:H77)</f>
        <v>0</v>
      </c>
      <c r="D77" s="18"/>
      <c r="E77" s="19"/>
      <c r="F77" s="19"/>
      <c r="G77" s="60"/>
      <c r="H77" s="21"/>
    </row>
    <row r="78" customFormat="false" ht="15" hidden="false" customHeight="true" outlineLevel="0" collapsed="false">
      <c r="A78" s="21" t="n">
        <f aca="false">A77+1</f>
        <v>70</v>
      </c>
      <c r="B78" s="16"/>
      <c r="C78" s="17" t="n">
        <f aca="false">SUM(D78:H78)</f>
        <v>0</v>
      </c>
      <c r="D78" s="18"/>
      <c r="E78" s="19"/>
      <c r="F78" s="19"/>
      <c r="G78" s="60"/>
      <c r="H78" s="21"/>
    </row>
    <row r="79" customFormat="false" ht="15" hidden="false" customHeight="true" outlineLevel="0" collapsed="false">
      <c r="A79" s="21" t="n">
        <f aca="false">A78+1</f>
        <v>71</v>
      </c>
      <c r="B79" s="16"/>
      <c r="C79" s="17" t="n">
        <f aca="false">SUM(D79:H79)</f>
        <v>0</v>
      </c>
      <c r="D79" s="18"/>
      <c r="E79" s="19"/>
      <c r="F79" s="19"/>
      <c r="G79" s="60"/>
      <c r="H79" s="21"/>
    </row>
    <row r="80" customFormat="false" ht="15" hidden="false" customHeight="true" outlineLevel="0" collapsed="false">
      <c r="A80" s="21" t="n">
        <f aca="false">A79+1</f>
        <v>72</v>
      </c>
      <c r="B80" s="16"/>
      <c r="C80" s="17" t="n">
        <f aca="false">SUM(D80:H80)</f>
        <v>0</v>
      </c>
      <c r="D80" s="18"/>
      <c r="E80" s="19"/>
      <c r="F80" s="19"/>
      <c r="G80" s="60"/>
      <c r="H80" s="21"/>
    </row>
    <row r="81" customFormat="false" ht="15" hidden="false" customHeight="true" outlineLevel="0" collapsed="false">
      <c r="A81" s="21" t="n">
        <f aca="false">A80+1</f>
        <v>73</v>
      </c>
      <c r="B81" s="25"/>
      <c r="C81" s="17" t="n">
        <f aca="false">SUM(D81:H81)</f>
        <v>0</v>
      </c>
      <c r="D81" s="18"/>
      <c r="E81" s="19"/>
      <c r="F81" s="19"/>
      <c r="G81" s="60"/>
      <c r="H81" s="21"/>
    </row>
    <row r="82" customFormat="false" ht="15" hidden="false" customHeight="true" outlineLevel="0" collapsed="false">
      <c r="A82" s="21" t="n">
        <f aca="false">A81+1</f>
        <v>74</v>
      </c>
      <c r="B82" s="16"/>
      <c r="C82" s="17" t="n">
        <f aca="false">SUM(D82:H82)</f>
        <v>0</v>
      </c>
      <c r="D82" s="18"/>
      <c r="E82" s="19"/>
      <c r="F82" s="19"/>
      <c r="G82" s="60"/>
      <c r="H82" s="21"/>
    </row>
    <row r="83" customFormat="false" ht="15" hidden="false" customHeight="true" outlineLevel="0" collapsed="false">
      <c r="A83" s="21" t="n">
        <f aca="false">A82+1</f>
        <v>75</v>
      </c>
      <c r="B83" s="16"/>
      <c r="C83" s="17" t="n">
        <f aca="false">SUM(D83:H83)</f>
        <v>0</v>
      </c>
      <c r="D83" s="18"/>
      <c r="E83" s="19"/>
      <c r="F83" s="19"/>
      <c r="G83" s="60"/>
      <c r="H83" s="21"/>
    </row>
    <row r="84" customFormat="false" ht="15" hidden="false" customHeight="true" outlineLevel="0" collapsed="false">
      <c r="A84" s="21" t="n">
        <f aca="false">A83+1</f>
        <v>76</v>
      </c>
      <c r="B84" s="16"/>
      <c r="C84" s="17" t="n">
        <f aca="false">SUM(D84:H84)</f>
        <v>0</v>
      </c>
      <c r="D84" s="18"/>
      <c r="E84" s="19"/>
      <c r="F84" s="19"/>
      <c r="G84" s="60"/>
      <c r="H84" s="21"/>
    </row>
    <row r="85" customFormat="false" ht="15" hidden="false" customHeight="true" outlineLevel="0" collapsed="false">
      <c r="A85" s="21" t="n">
        <f aca="false">A84+1</f>
        <v>77</v>
      </c>
      <c r="B85" s="16"/>
      <c r="C85" s="17" t="n">
        <f aca="false">SUM(D85:H85)</f>
        <v>0</v>
      </c>
      <c r="D85" s="18"/>
      <c r="E85" s="19"/>
      <c r="F85" s="19"/>
      <c r="G85" s="60"/>
      <c r="H85" s="21"/>
    </row>
    <row r="86" customFormat="false" ht="15" hidden="false" customHeight="true" outlineLevel="0" collapsed="false">
      <c r="A86" s="21" t="n">
        <f aca="false">A85+1</f>
        <v>78</v>
      </c>
      <c r="B86" s="16"/>
      <c r="C86" s="17" t="n">
        <f aca="false">SUM(D86:H86)</f>
        <v>0</v>
      </c>
      <c r="D86" s="18"/>
      <c r="E86" s="19"/>
      <c r="F86" s="19"/>
      <c r="G86" s="60"/>
      <c r="H86" s="21"/>
    </row>
    <row r="87" customFormat="false" ht="15" hidden="false" customHeight="true" outlineLevel="0" collapsed="false">
      <c r="A87" s="21" t="n">
        <f aca="false">A86+1</f>
        <v>79</v>
      </c>
      <c r="B87" s="16"/>
      <c r="C87" s="17" t="n">
        <f aca="false">SUM(D87:H87)</f>
        <v>0</v>
      </c>
      <c r="D87" s="18"/>
      <c r="E87" s="19"/>
      <c r="F87" s="19"/>
      <c r="G87" s="60"/>
      <c r="H87" s="21"/>
    </row>
    <row r="88" customFormat="false" ht="15" hidden="false" customHeight="true" outlineLevel="0" collapsed="false">
      <c r="A88" s="21" t="n">
        <f aca="false">A87+1</f>
        <v>80</v>
      </c>
      <c r="B88" s="16"/>
      <c r="C88" s="17" t="n">
        <f aca="false">SUM(D88:H88)</f>
        <v>0</v>
      </c>
      <c r="D88" s="18"/>
      <c r="E88" s="19"/>
      <c r="F88" s="19"/>
      <c r="G88" s="60"/>
      <c r="H88" s="21"/>
    </row>
    <row r="89" customFormat="false" ht="15" hidden="false" customHeight="true" outlineLevel="0" collapsed="false">
      <c r="A89" s="21" t="n">
        <f aca="false">A88+1</f>
        <v>81</v>
      </c>
      <c r="B89" s="16"/>
      <c r="C89" s="17" t="n">
        <f aca="false">SUM(D89:H89)</f>
        <v>0</v>
      </c>
      <c r="D89" s="18"/>
      <c r="E89" s="19"/>
      <c r="F89" s="19"/>
      <c r="G89" s="60"/>
      <c r="H89" s="21"/>
    </row>
    <row r="90" customFormat="false" ht="15" hidden="false" customHeight="true" outlineLevel="0" collapsed="false">
      <c r="A90" s="21" t="n">
        <f aca="false">A89+1</f>
        <v>82</v>
      </c>
      <c r="B90" s="16"/>
      <c r="C90" s="17" t="n">
        <f aca="false">SUM(D90:H90)</f>
        <v>0</v>
      </c>
      <c r="D90" s="18"/>
      <c r="E90" s="19"/>
      <c r="F90" s="19"/>
      <c r="G90" s="60"/>
      <c r="H90" s="21"/>
    </row>
    <row r="91" customFormat="false" ht="15" hidden="false" customHeight="true" outlineLevel="0" collapsed="false">
      <c r="A91" s="21" t="n">
        <f aca="false">A90+1</f>
        <v>83</v>
      </c>
      <c r="B91" s="16"/>
      <c r="C91" s="17" t="n">
        <f aca="false">SUM(D91:H91)</f>
        <v>0</v>
      </c>
      <c r="D91" s="18"/>
      <c r="E91" s="19"/>
      <c r="F91" s="19"/>
      <c r="G91" s="60"/>
      <c r="H91" s="21"/>
    </row>
    <row r="92" customFormat="false" ht="15" hidden="false" customHeight="true" outlineLevel="0" collapsed="false">
      <c r="A92" s="21" t="n">
        <f aca="false">A91+1</f>
        <v>84</v>
      </c>
      <c r="B92" s="16"/>
      <c r="C92" s="17" t="n">
        <f aca="false">SUM(D92:H92)</f>
        <v>0</v>
      </c>
      <c r="D92" s="18"/>
      <c r="E92" s="19"/>
      <c r="F92" s="19"/>
      <c r="G92" s="60"/>
      <c r="H92" s="21"/>
    </row>
    <row r="93" customFormat="false" ht="15" hidden="false" customHeight="true" outlineLevel="0" collapsed="false">
      <c r="A93" s="21" t="n">
        <f aca="false">A92+1</f>
        <v>85</v>
      </c>
      <c r="B93" s="16"/>
      <c r="C93" s="17" t="n">
        <f aca="false">SUM(D93:H93)</f>
        <v>0</v>
      </c>
      <c r="D93" s="18"/>
      <c r="E93" s="19"/>
      <c r="F93" s="19"/>
      <c r="G93" s="60"/>
      <c r="H93" s="21"/>
    </row>
    <row r="94" customFormat="false" ht="15" hidden="false" customHeight="true" outlineLevel="0" collapsed="false">
      <c r="A94" s="21" t="n">
        <f aca="false">A93+1</f>
        <v>86</v>
      </c>
      <c r="B94" s="16"/>
      <c r="C94" s="17" t="n">
        <f aca="false">SUM(D94:H94)</f>
        <v>0</v>
      </c>
      <c r="D94" s="18"/>
      <c r="E94" s="19"/>
      <c r="F94" s="19"/>
      <c r="G94" s="60"/>
      <c r="H94" s="21"/>
    </row>
    <row r="95" customFormat="false" ht="15" hidden="false" customHeight="true" outlineLevel="0" collapsed="false">
      <c r="A95" s="21" t="n">
        <f aca="false">A94+1</f>
        <v>87</v>
      </c>
      <c r="B95" s="25"/>
      <c r="C95" s="17" t="n">
        <f aca="false">SUM(D95:H95)</f>
        <v>0</v>
      </c>
      <c r="D95" s="18"/>
      <c r="E95" s="19"/>
      <c r="F95" s="19"/>
      <c r="G95" s="60"/>
      <c r="H95" s="21"/>
    </row>
    <row r="96" customFormat="false" ht="15" hidden="false" customHeight="true" outlineLevel="0" collapsed="false">
      <c r="A96" s="21" t="n">
        <f aca="false">A95+1</f>
        <v>88</v>
      </c>
      <c r="B96" s="16"/>
      <c r="C96" s="17" t="n">
        <f aca="false">SUM(D96:H96)</f>
        <v>0</v>
      </c>
      <c r="D96" s="18"/>
      <c r="E96" s="19"/>
      <c r="F96" s="19"/>
      <c r="G96" s="60"/>
      <c r="H96" s="21"/>
    </row>
    <row r="97" customFormat="false" ht="15" hidden="false" customHeight="true" outlineLevel="0" collapsed="false">
      <c r="A97" s="21" t="n">
        <f aca="false">A96+1</f>
        <v>89</v>
      </c>
      <c r="B97" s="16"/>
      <c r="C97" s="17" t="n">
        <f aca="false">SUM(D97:H97)</f>
        <v>68.44</v>
      </c>
      <c r="D97" s="18"/>
      <c r="E97" s="19" t="n">
        <f aca="false">51.33+17.11</f>
        <v>68.44</v>
      </c>
      <c r="F97" s="19"/>
      <c r="G97" s="60"/>
      <c r="H97" s="21"/>
    </row>
    <row r="98" customFormat="false" ht="15" hidden="false" customHeight="true" outlineLevel="0" collapsed="false">
      <c r="A98" s="21" t="n">
        <f aca="false">A97+1</f>
        <v>90</v>
      </c>
      <c r="B98" s="16"/>
      <c r="C98" s="17" t="n">
        <f aca="false">SUM(D98:H98)</f>
        <v>0</v>
      </c>
      <c r="D98" s="18"/>
      <c r="E98" s="19"/>
      <c r="F98" s="19"/>
      <c r="G98" s="60"/>
      <c r="H98" s="21"/>
    </row>
    <row r="99" customFormat="false" ht="15" hidden="false" customHeight="true" outlineLevel="0" collapsed="false">
      <c r="A99" s="21" t="n">
        <f aca="false">A98+1</f>
        <v>91</v>
      </c>
      <c r="B99" s="16"/>
      <c r="C99" s="17" t="n">
        <f aca="false">SUM(D99:H99)</f>
        <v>0</v>
      </c>
      <c r="D99" s="18"/>
      <c r="E99" s="19"/>
      <c r="F99" s="19"/>
      <c r="G99" s="60"/>
      <c r="H99" s="21"/>
    </row>
    <row r="100" customFormat="false" ht="15" hidden="false" customHeight="true" outlineLevel="0" collapsed="false">
      <c r="A100" s="21" t="n">
        <f aca="false">A99+1</f>
        <v>92</v>
      </c>
      <c r="B100" s="16"/>
      <c r="C100" s="17" t="n">
        <f aca="false">SUM(D100:H100)</f>
        <v>0</v>
      </c>
      <c r="D100" s="18"/>
      <c r="E100" s="19"/>
      <c r="F100" s="19"/>
      <c r="G100" s="60"/>
      <c r="H100" s="21"/>
    </row>
    <row r="101" customFormat="false" ht="15" hidden="false" customHeight="true" outlineLevel="0" collapsed="false">
      <c r="A101" s="21" t="n">
        <f aca="false">A100+1</f>
        <v>93</v>
      </c>
      <c r="B101" s="16"/>
      <c r="C101" s="17" t="n">
        <f aca="false">SUM(D101:H101)</f>
        <v>0</v>
      </c>
      <c r="D101" s="18"/>
      <c r="E101" s="19"/>
      <c r="F101" s="19"/>
      <c r="G101" s="60"/>
      <c r="H101" s="21"/>
    </row>
    <row r="102" customFormat="false" ht="15" hidden="false" customHeight="true" outlineLevel="0" collapsed="false">
      <c r="A102" s="21" t="n">
        <f aca="false">A101+1</f>
        <v>94</v>
      </c>
      <c r="B102" s="16"/>
      <c r="C102" s="17" t="n">
        <f aca="false">SUM(D102:H102)</f>
        <v>0</v>
      </c>
      <c r="D102" s="18"/>
      <c r="E102" s="19"/>
      <c r="F102" s="19"/>
      <c r="G102" s="60"/>
      <c r="H102" s="21"/>
    </row>
    <row r="103" customFormat="false" ht="15" hidden="false" customHeight="true" outlineLevel="0" collapsed="false">
      <c r="A103" s="21" t="n">
        <f aca="false">A102+1</f>
        <v>95</v>
      </c>
      <c r="B103" s="16"/>
      <c r="C103" s="17" t="n">
        <f aca="false">SUM(D103:H103)</f>
        <v>0</v>
      </c>
      <c r="D103" s="18"/>
      <c r="E103" s="19"/>
      <c r="F103" s="19"/>
      <c r="G103" s="60"/>
      <c r="H103" s="21"/>
    </row>
    <row r="104" customFormat="false" ht="15" hidden="false" customHeight="true" outlineLevel="0" collapsed="false">
      <c r="A104" s="21" t="n">
        <f aca="false">A103+1</f>
        <v>96</v>
      </c>
      <c r="B104" s="16"/>
      <c r="C104" s="17" t="n">
        <f aca="false">SUM(D104:H104)</f>
        <v>0</v>
      </c>
      <c r="D104" s="18"/>
      <c r="E104" s="19"/>
      <c r="F104" s="19"/>
      <c r="G104" s="60"/>
      <c r="H104" s="21"/>
    </row>
    <row r="105" customFormat="false" ht="15" hidden="false" customHeight="true" outlineLevel="0" collapsed="false">
      <c r="A105" s="21" t="n">
        <f aca="false">A104+1</f>
        <v>97</v>
      </c>
      <c r="B105" s="16"/>
      <c r="C105" s="17" t="n">
        <f aca="false">SUM(D105:H105)</f>
        <v>0</v>
      </c>
      <c r="D105" s="18"/>
      <c r="E105" s="19"/>
      <c r="F105" s="19"/>
      <c r="G105" s="60"/>
      <c r="H105" s="21"/>
    </row>
    <row r="106" customFormat="false" ht="15" hidden="false" customHeight="true" outlineLevel="0" collapsed="false">
      <c r="A106" s="21" t="n">
        <f aca="false">A105+1</f>
        <v>98</v>
      </c>
      <c r="B106" s="16"/>
      <c r="C106" s="17" t="n">
        <f aca="false">SUM(D106:H106)</f>
        <v>0</v>
      </c>
      <c r="D106" s="18"/>
      <c r="E106" s="19"/>
      <c r="F106" s="19"/>
      <c r="G106" s="60"/>
      <c r="H106" s="21"/>
    </row>
    <row r="107" customFormat="false" ht="15" hidden="false" customHeight="true" outlineLevel="0" collapsed="false">
      <c r="A107" s="21" t="n">
        <f aca="false">A106+1</f>
        <v>99</v>
      </c>
      <c r="B107" s="16"/>
      <c r="C107" s="17" t="n">
        <f aca="false">SUM(D107:H107)</f>
        <v>0</v>
      </c>
      <c r="D107" s="18"/>
      <c r="E107" s="19"/>
      <c r="F107" s="19"/>
      <c r="G107" s="60"/>
      <c r="H107" s="21"/>
    </row>
    <row r="108" customFormat="false" ht="15" hidden="false" customHeight="true" outlineLevel="0" collapsed="false">
      <c r="A108" s="21" t="n">
        <f aca="false">A107+1</f>
        <v>100</v>
      </c>
      <c r="B108" s="16"/>
      <c r="C108" s="17" t="n">
        <f aca="false">SUM(D108:H108)</f>
        <v>0</v>
      </c>
      <c r="D108" s="18"/>
      <c r="E108" s="19"/>
      <c r="F108" s="19"/>
      <c r="G108" s="60"/>
      <c r="H108" s="21"/>
    </row>
    <row r="109" customFormat="false" ht="15" hidden="false" customHeight="true" outlineLevel="0" collapsed="false">
      <c r="A109" s="21" t="n">
        <f aca="false">A108+1</f>
        <v>101</v>
      </c>
      <c r="B109" s="16"/>
      <c r="C109" s="17" t="n">
        <f aca="false">SUM(D109:H109)</f>
        <v>0</v>
      </c>
      <c r="D109" s="18"/>
      <c r="E109" s="19"/>
      <c r="F109" s="19"/>
      <c r="G109" s="60"/>
      <c r="H109" s="21"/>
    </row>
    <row r="110" customFormat="false" ht="15" hidden="false" customHeight="true" outlineLevel="0" collapsed="false">
      <c r="A110" s="21" t="n">
        <f aca="false">A109+1</f>
        <v>102</v>
      </c>
      <c r="B110" s="16"/>
      <c r="C110" s="17" t="n">
        <f aca="false">SUM(D110:H110)</f>
        <v>0</v>
      </c>
      <c r="D110" s="18"/>
      <c r="E110" s="19"/>
      <c r="F110" s="19"/>
      <c r="G110" s="60"/>
      <c r="H110" s="21"/>
    </row>
    <row r="111" customFormat="false" ht="15" hidden="false" customHeight="true" outlineLevel="0" collapsed="false">
      <c r="A111" s="21" t="n">
        <f aca="false">A110+1</f>
        <v>103</v>
      </c>
      <c r="B111" s="16"/>
      <c r="C111" s="17" t="n">
        <f aca="false">SUM(D111:H111)</f>
        <v>24.29</v>
      </c>
      <c r="D111" s="18"/>
      <c r="E111" s="19" t="n">
        <f aca="false">17.11+7.18</f>
        <v>24.29</v>
      </c>
      <c r="F111" s="19"/>
      <c r="G111" s="60"/>
      <c r="H111" s="21"/>
    </row>
    <row r="112" customFormat="false" ht="15" hidden="false" customHeight="true" outlineLevel="0" collapsed="false">
      <c r="A112" s="21" t="n">
        <f aca="false">A111+1</f>
        <v>104</v>
      </c>
      <c r="B112" s="16"/>
      <c r="C112" s="17" t="n">
        <f aca="false">SUM(D112:H112)</f>
        <v>0</v>
      </c>
      <c r="D112" s="18"/>
      <c r="E112" s="19"/>
      <c r="F112" s="19"/>
      <c r="G112" s="60"/>
      <c r="H112" s="21"/>
    </row>
    <row r="113" customFormat="false" ht="15" hidden="false" customHeight="true" outlineLevel="0" collapsed="false">
      <c r="A113" s="21" t="n">
        <f aca="false">A112+1</f>
        <v>105</v>
      </c>
      <c r="B113" s="16"/>
      <c r="C113" s="17" t="n">
        <f aca="false">SUM(D113:H113)</f>
        <v>0</v>
      </c>
      <c r="D113" s="18"/>
      <c r="E113" s="19"/>
      <c r="F113" s="19"/>
      <c r="G113" s="60"/>
      <c r="H113" s="21"/>
    </row>
    <row r="114" customFormat="false" ht="15" hidden="false" customHeight="true" outlineLevel="0" collapsed="false">
      <c r="A114" s="21" t="n">
        <f aca="false">A113+1</f>
        <v>106</v>
      </c>
      <c r="B114" s="16"/>
      <c r="C114" s="17" t="n">
        <f aca="false">SUM(D114:H114)</f>
        <v>0</v>
      </c>
      <c r="D114" s="18"/>
      <c r="E114" s="19"/>
      <c r="F114" s="19"/>
      <c r="G114" s="60"/>
      <c r="H114" s="21"/>
    </row>
    <row r="115" customFormat="false" ht="15" hidden="false" customHeight="true" outlineLevel="0" collapsed="false">
      <c r="A115" s="21" t="n">
        <f aca="false">A114+1</f>
        <v>107</v>
      </c>
      <c r="B115" s="16"/>
      <c r="C115" s="17" t="n">
        <f aca="false">SUM(D115:H115)</f>
        <v>17.61</v>
      </c>
      <c r="D115" s="18"/>
      <c r="E115" s="19" t="n">
        <f aca="false">17.11+0.5</f>
        <v>17.61</v>
      </c>
      <c r="F115" s="19"/>
      <c r="G115" s="60"/>
      <c r="H115" s="21"/>
    </row>
    <row r="116" customFormat="false" ht="15" hidden="false" customHeight="true" outlineLevel="0" collapsed="false">
      <c r="A116" s="21" t="n">
        <f aca="false">A115+1</f>
        <v>108</v>
      </c>
      <c r="B116" s="16"/>
      <c r="C116" s="17" t="n">
        <f aca="false">SUM(D116:H116)</f>
        <v>0</v>
      </c>
      <c r="D116" s="18"/>
      <c r="E116" s="19"/>
      <c r="F116" s="19"/>
      <c r="G116" s="60"/>
      <c r="H116" s="21"/>
    </row>
    <row r="117" customFormat="false" ht="15" hidden="false" customHeight="true" outlineLevel="0" collapsed="false">
      <c r="A117" s="21" t="n">
        <f aca="false">A116+1</f>
        <v>109</v>
      </c>
      <c r="B117" s="16"/>
      <c r="C117" s="17" t="n">
        <f aca="false">SUM(D117:H117)</f>
        <v>0</v>
      </c>
      <c r="D117" s="18"/>
      <c r="E117" s="19"/>
      <c r="F117" s="19"/>
      <c r="G117" s="60"/>
      <c r="H117" s="21"/>
    </row>
    <row r="118" customFormat="false" ht="15" hidden="false" customHeight="true" outlineLevel="0" collapsed="false">
      <c r="A118" s="21" t="n">
        <f aca="false">A117+1</f>
        <v>110</v>
      </c>
      <c r="B118" s="16"/>
      <c r="C118" s="17" t="n">
        <f aca="false">SUM(D118:H118)</f>
        <v>0</v>
      </c>
      <c r="D118" s="18"/>
      <c r="E118" s="19"/>
      <c r="F118" s="19"/>
      <c r="G118" s="60"/>
      <c r="H118" s="21"/>
    </row>
    <row r="119" customFormat="false" ht="15" hidden="false" customHeight="true" outlineLevel="0" collapsed="false">
      <c r="A119" s="21" t="n">
        <f aca="false">A118+1</f>
        <v>111</v>
      </c>
      <c r="B119" s="16"/>
      <c r="C119" s="17" t="n">
        <f aca="false">SUM(D119:H119)</f>
        <v>0</v>
      </c>
      <c r="D119" s="18"/>
      <c r="E119" s="19"/>
      <c r="F119" s="19"/>
      <c r="G119" s="60"/>
      <c r="H119" s="21"/>
    </row>
    <row r="120" customFormat="false" ht="15" hidden="false" customHeight="true" outlineLevel="0" collapsed="false">
      <c r="A120" s="21" t="n">
        <f aca="false">A119+1</f>
        <v>112</v>
      </c>
      <c r="B120" s="16"/>
      <c r="C120" s="17" t="n">
        <f aca="false">SUM(D120:H120)</f>
        <v>0</v>
      </c>
      <c r="D120" s="18"/>
      <c r="E120" s="19"/>
      <c r="F120" s="19"/>
      <c r="G120" s="60"/>
      <c r="H120" s="21"/>
    </row>
    <row r="121" customFormat="false" ht="15" hidden="false" customHeight="true" outlineLevel="0" collapsed="false">
      <c r="A121" s="21" t="n">
        <f aca="false">A120+1</f>
        <v>113</v>
      </c>
      <c r="B121" s="16"/>
      <c r="C121" s="17" t="n">
        <f aca="false">SUM(D121:H121)</f>
        <v>0</v>
      </c>
      <c r="D121" s="18"/>
      <c r="E121" s="19"/>
      <c r="F121" s="19"/>
      <c r="G121" s="60"/>
      <c r="H121" s="21"/>
    </row>
    <row r="122" customFormat="false" ht="15" hidden="false" customHeight="true" outlineLevel="0" collapsed="false">
      <c r="A122" s="21" t="n">
        <f aca="false">A121+1</f>
        <v>114</v>
      </c>
      <c r="B122" s="16"/>
      <c r="C122" s="17" t="n">
        <f aca="false">SUM(D122:H122)</f>
        <v>0</v>
      </c>
      <c r="D122" s="18"/>
      <c r="E122" s="19"/>
      <c r="F122" s="19"/>
      <c r="G122" s="60"/>
      <c r="H122" s="21"/>
    </row>
    <row r="123" customFormat="false" ht="15" hidden="false" customHeight="true" outlineLevel="0" collapsed="false">
      <c r="A123" s="21" t="n">
        <f aca="false">A122+1</f>
        <v>115</v>
      </c>
      <c r="B123" s="16"/>
      <c r="C123" s="17" t="n">
        <f aca="false">SUM(D123:H123)</f>
        <v>0</v>
      </c>
      <c r="D123" s="18"/>
      <c r="E123" s="19"/>
      <c r="F123" s="19"/>
      <c r="G123" s="60"/>
      <c r="H123" s="21"/>
    </row>
    <row r="124" customFormat="false" ht="15" hidden="false" customHeight="true" outlineLevel="0" collapsed="false">
      <c r="A124" s="21" t="n">
        <f aca="false">A123+1</f>
        <v>116</v>
      </c>
      <c r="B124" s="16"/>
      <c r="C124" s="17" t="n">
        <f aca="false">SUM(D124:H124)</f>
        <v>0</v>
      </c>
      <c r="D124" s="61"/>
      <c r="E124" s="19"/>
      <c r="F124" s="19"/>
      <c r="G124" s="60"/>
      <c r="H124" s="21"/>
      <c r="I124" s="62" t="s">
        <v>20</v>
      </c>
    </row>
    <row r="125" customFormat="false" ht="15" hidden="false" customHeight="true" outlineLevel="0" collapsed="false">
      <c r="A125" s="21" t="n">
        <f aca="false">A124+1</f>
        <v>117</v>
      </c>
      <c r="B125" s="16"/>
      <c r="C125" s="17" t="n">
        <f aca="false">SUM(D125:H125)</f>
        <v>0</v>
      </c>
      <c r="D125" s="18"/>
      <c r="E125" s="19"/>
      <c r="F125" s="19"/>
      <c r="G125" s="60"/>
      <c r="H125" s="21"/>
      <c r="L125" s="26"/>
    </row>
    <row r="126" customFormat="false" ht="15" hidden="false" customHeight="true" outlineLevel="0" collapsed="false">
      <c r="A126" s="21" t="n">
        <f aca="false">A125+1</f>
        <v>118</v>
      </c>
      <c r="B126" s="16"/>
      <c r="C126" s="17" t="n">
        <f aca="false">SUM(D126:H126)</f>
        <v>0</v>
      </c>
      <c r="D126" s="18"/>
      <c r="E126" s="19"/>
      <c r="F126" s="19"/>
      <c r="G126" s="60"/>
      <c r="H126" s="21"/>
      <c r="L126" s="26"/>
    </row>
    <row r="127" customFormat="false" ht="15" hidden="false" customHeight="true" outlineLevel="0" collapsed="false">
      <c r="A127" s="21" t="n">
        <f aca="false">A126+1</f>
        <v>119</v>
      </c>
      <c r="B127" s="16"/>
      <c r="C127" s="17" t="n">
        <f aca="false">SUM(D127:H127)</f>
        <v>0</v>
      </c>
      <c r="D127" s="18"/>
      <c r="E127" s="19"/>
      <c r="F127" s="19"/>
      <c r="G127" s="60"/>
      <c r="H127" s="21"/>
    </row>
    <row r="128" customFormat="false" ht="15" hidden="false" customHeight="true" outlineLevel="0" collapsed="false">
      <c r="A128" s="21" t="n">
        <f aca="false">A127+1</f>
        <v>120</v>
      </c>
      <c r="B128" s="16"/>
      <c r="C128" s="17" t="n">
        <f aca="false">SUM(D128:H128)</f>
        <v>0</v>
      </c>
      <c r="D128" s="18"/>
      <c r="E128" s="19"/>
      <c r="F128" s="19"/>
      <c r="G128" s="60"/>
      <c r="H128" s="21"/>
    </row>
    <row r="129" customFormat="false" ht="13.8" hidden="false" customHeight="false" outlineLevel="0" collapsed="false">
      <c r="A129" s="64" t="s">
        <v>13</v>
      </c>
      <c r="B129" s="27"/>
      <c r="C129" s="65" t="n">
        <f aca="false">SUM(C9:C128)</f>
        <v>328.17</v>
      </c>
      <c r="D129" s="29" t="n">
        <f aca="false">SUM(D9:D128)</f>
        <v>0</v>
      </c>
      <c r="E129" s="29" t="n">
        <f aca="false">SUM(E9:E128)</f>
        <v>262.01</v>
      </c>
      <c r="F129" s="29" t="n">
        <f aca="false">SUM(F9:F128)</f>
        <v>66.16</v>
      </c>
      <c r="G129" s="29" t="n">
        <f aca="false">SUM(G9:G128)</f>
        <v>0</v>
      </c>
      <c r="H129" s="29" t="n">
        <f aca="false">SUM(H9:H128)</f>
        <v>0</v>
      </c>
    </row>
    <row r="130" s="1" customFormat="true" ht="13.8" hidden="false" customHeight="false" outlineLevel="0" collapsed="false">
      <c r="C130" s="1" t="n">
        <f aca="false">0.15+0.74</f>
        <v>0.89</v>
      </c>
      <c r="D130" s="26"/>
      <c r="E130" s="26"/>
      <c r="F130" s="26"/>
    </row>
    <row r="131" s="1" customFormat="true" ht="13.8" hidden="false" customHeight="false" outlineLevel="0" collapsed="false">
      <c r="C131" s="31"/>
    </row>
    <row r="132" s="1" customFormat="true" ht="13.8" hidden="false" customHeight="false" outlineLevel="0" collapsed="false">
      <c r="C132" s="31" t="n">
        <f aca="false">C129+C130-C131</f>
        <v>329.06</v>
      </c>
      <c r="D132" s="32"/>
      <c r="E132" s="33"/>
    </row>
    <row r="133" s="1" customFormat="true" ht="13.8" hidden="false" customHeight="false" outlineLevel="0" collapsed="false">
      <c r="C133" s="31"/>
    </row>
    <row r="134" s="1" customFormat="true" ht="13.8" hidden="false" customHeight="false" outlineLevel="0" collapsed="false">
      <c r="C134" s="34"/>
    </row>
    <row r="135" customFormat="false" ht="13.8" hidden="false" customHeight="false" outlineLevel="0" collapsed="false">
      <c r="B135" s="35"/>
      <c r="C135" s="35"/>
      <c r="D135" s="35"/>
      <c r="F135" s="35"/>
    </row>
    <row r="136" customFormat="false" ht="13.8" hidden="false" customHeight="false" outlineLevel="0" collapsed="false">
      <c r="B136" s="66"/>
    </row>
  </sheetData>
  <mergeCells count="9">
    <mergeCell ref="A2:G2"/>
    <mergeCell ref="A3:G3"/>
    <mergeCell ref="A4:G4"/>
    <mergeCell ref="A6:A7"/>
    <mergeCell ref="B6:B7"/>
    <mergeCell ref="C6:C7"/>
    <mergeCell ref="D6:F6"/>
    <mergeCell ref="G6:G7"/>
    <mergeCell ref="H6:H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3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L14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125" activePane="bottomLeft" state="frozen"/>
      <selection pane="topLeft" activeCell="A1" activeCellId="0" sqref="A1"/>
      <selection pane="bottomLeft" activeCell="B37" activeCellId="0" sqref="B3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24.87"/>
    <col collapsed="false" customWidth="true" hidden="false" outlineLevel="0" max="3" min="3" style="1" width="10.58"/>
    <col collapsed="false" customWidth="true" hidden="false" outlineLevel="0" max="4" min="4" style="1" width="8.86"/>
    <col collapsed="false" customWidth="true" hidden="false" outlineLevel="0" max="5" min="5" style="1" width="10.85"/>
    <col collapsed="false" customWidth="true" hidden="false" outlineLevel="0" max="6" min="6" style="1" width="10.58"/>
    <col collapsed="false" customWidth="true" hidden="false" outlineLevel="0" max="7" min="7" style="1" width="10.42"/>
    <col collapsed="false" customWidth="false" hidden="false" outlineLevel="0" max="11" min="8" style="1" width="9.13"/>
    <col collapsed="false" customWidth="true" hidden="false" outlineLevel="0" max="12" min="12" style="1" width="14.57"/>
    <col collapsed="false" customWidth="false" hidden="false" outlineLevel="0" max="1024" min="13" style="1" width="9.13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67"/>
    </row>
    <row r="3" s="4" customFormat="true" ht="14.25" hidden="false" customHeight="false" outlineLevel="0" collapsed="false">
      <c r="A3" s="5" t="s">
        <v>18</v>
      </c>
      <c r="B3" s="5"/>
      <c r="C3" s="5"/>
      <c r="D3" s="5"/>
      <c r="E3" s="5"/>
      <c r="F3" s="5"/>
      <c r="G3" s="5"/>
      <c r="H3" s="3"/>
      <c r="I3" s="3"/>
      <c r="J3" s="3"/>
    </row>
    <row r="4" s="4" customFormat="true" ht="14.25" hidden="false" customHeight="false" outlineLevel="0" collapsed="false">
      <c r="A4" s="5" t="s">
        <v>21</v>
      </c>
      <c r="B4" s="5"/>
      <c r="C4" s="5"/>
      <c r="D4" s="5"/>
      <c r="E4" s="5"/>
      <c r="F4" s="5"/>
      <c r="G4" s="5"/>
      <c r="H4" s="3"/>
      <c r="I4" s="3"/>
      <c r="J4" s="3"/>
    </row>
    <row r="5" customFormat="false" ht="15" hidden="false" customHeight="false" outlineLevel="0" collapsed="false">
      <c r="G5" s="6" t="s">
        <v>3</v>
      </c>
    </row>
    <row r="6" customFormat="false" ht="15" hidden="false" customHeight="true" outlineLevel="0" collapsed="false">
      <c r="A6" s="7" t="s">
        <v>4</v>
      </c>
      <c r="B6" s="7" t="s">
        <v>5</v>
      </c>
      <c r="C6" s="8" t="s">
        <v>22</v>
      </c>
      <c r="D6" s="7" t="s">
        <v>7</v>
      </c>
      <c r="E6" s="7"/>
      <c r="F6" s="7"/>
      <c r="G6" s="7"/>
    </row>
    <row r="7" customFormat="false" ht="33" hidden="false" customHeight="true" outlineLevel="0" collapsed="false">
      <c r="A7" s="7"/>
      <c r="B7" s="7"/>
      <c r="C7" s="8"/>
      <c r="D7" s="7" t="s">
        <v>10</v>
      </c>
      <c r="E7" s="7" t="s">
        <v>11</v>
      </c>
      <c r="F7" s="7" t="s">
        <v>12</v>
      </c>
      <c r="G7" s="7" t="s">
        <v>23</v>
      </c>
    </row>
    <row r="8" customFormat="false" ht="15" hidden="false" customHeight="false" outlineLevel="0" collapsed="false">
      <c r="A8" s="12" t="n">
        <v>1</v>
      </c>
      <c r="B8" s="12" t="n">
        <v>2</v>
      </c>
      <c r="C8" s="13" t="n">
        <v>3</v>
      </c>
      <c r="D8" s="11" t="n">
        <v>4</v>
      </c>
      <c r="E8" s="7" t="n">
        <v>5</v>
      </c>
      <c r="F8" s="7" t="n">
        <v>6</v>
      </c>
      <c r="G8" s="12" t="n">
        <v>7</v>
      </c>
    </row>
    <row r="9" customFormat="false" ht="15" hidden="false" customHeight="true" outlineLevel="0" collapsed="false">
      <c r="A9" s="15" t="n">
        <v>1</v>
      </c>
      <c r="B9" s="16"/>
      <c r="C9" s="17" t="n">
        <f aca="false">SUM(D9:G9)</f>
        <v>0</v>
      </c>
      <c r="D9" s="18"/>
      <c r="E9" s="19"/>
      <c r="F9" s="19"/>
      <c r="G9" s="68"/>
    </row>
    <row r="10" customFormat="false" ht="15" hidden="false" customHeight="true" outlineLevel="0" collapsed="false">
      <c r="A10" s="15" t="n">
        <f aca="false">A9+1</f>
        <v>2</v>
      </c>
      <c r="B10" s="16"/>
      <c r="C10" s="17" t="n">
        <f aca="false">SUM(D10:G10)</f>
        <v>0</v>
      </c>
      <c r="D10" s="18"/>
      <c r="E10" s="19"/>
      <c r="F10" s="19"/>
      <c r="G10" s="68"/>
    </row>
    <row r="11" customFormat="false" ht="15" hidden="false" customHeight="true" outlineLevel="0" collapsed="false">
      <c r="A11" s="15" t="n">
        <f aca="false">A10+1</f>
        <v>3</v>
      </c>
      <c r="B11" s="16"/>
      <c r="C11" s="17" t="n">
        <f aca="false">SUM(D11:G11)</f>
        <v>0</v>
      </c>
      <c r="D11" s="18"/>
      <c r="E11" s="19"/>
      <c r="F11" s="19"/>
      <c r="G11" s="68"/>
    </row>
    <row r="12" customFormat="false" ht="15" hidden="false" customHeight="true" outlineLevel="0" collapsed="false">
      <c r="A12" s="15" t="n">
        <f aca="false">A11+1</f>
        <v>4</v>
      </c>
      <c r="B12" s="16"/>
      <c r="C12" s="17" t="n">
        <f aca="false">SUM(D12:G12)</f>
        <v>0</v>
      </c>
      <c r="D12" s="18"/>
      <c r="E12" s="19"/>
      <c r="F12" s="19"/>
      <c r="G12" s="68"/>
    </row>
    <row r="13" customFormat="false" ht="15" hidden="false" customHeight="true" outlineLevel="0" collapsed="false">
      <c r="A13" s="15" t="n">
        <f aca="false">A12+1</f>
        <v>5</v>
      </c>
      <c r="B13" s="16"/>
      <c r="C13" s="17" t="n">
        <f aca="false">SUM(D13:G13)</f>
        <v>0</v>
      </c>
      <c r="D13" s="18"/>
      <c r="E13" s="19"/>
      <c r="F13" s="19"/>
      <c r="G13" s="68"/>
    </row>
    <row r="14" customFormat="false" ht="15" hidden="false" customHeight="true" outlineLevel="0" collapsed="false">
      <c r="A14" s="15" t="n">
        <f aca="false">A13+1</f>
        <v>6</v>
      </c>
      <c r="B14" s="16"/>
      <c r="C14" s="17" t="n">
        <f aca="false">SUM(D14:G14)</f>
        <v>0</v>
      </c>
      <c r="D14" s="18"/>
      <c r="E14" s="19"/>
      <c r="F14" s="19"/>
      <c r="G14" s="68"/>
    </row>
    <row r="15" customFormat="false" ht="15" hidden="false" customHeight="true" outlineLevel="0" collapsed="false">
      <c r="A15" s="15" t="n">
        <f aca="false">A14+1</f>
        <v>7</v>
      </c>
      <c r="B15" s="16"/>
      <c r="C15" s="17" t="n">
        <f aca="false">SUM(D15:G15)</f>
        <v>0</v>
      </c>
      <c r="D15" s="18"/>
      <c r="E15" s="19"/>
      <c r="F15" s="19"/>
      <c r="G15" s="68"/>
    </row>
    <row r="16" customFormat="false" ht="15" hidden="false" customHeight="true" outlineLevel="0" collapsed="false">
      <c r="A16" s="15" t="n">
        <f aca="false">A15+1</f>
        <v>8</v>
      </c>
      <c r="B16" s="16"/>
      <c r="C16" s="17" t="n">
        <f aca="false">SUM(D16:G16)</f>
        <v>0</v>
      </c>
      <c r="D16" s="18"/>
      <c r="E16" s="19"/>
      <c r="F16" s="19"/>
      <c r="G16" s="68"/>
    </row>
    <row r="17" customFormat="false" ht="15" hidden="false" customHeight="true" outlineLevel="0" collapsed="false">
      <c r="A17" s="15" t="n">
        <f aca="false">A16+1</f>
        <v>9</v>
      </c>
      <c r="B17" s="16"/>
      <c r="C17" s="17" t="n">
        <f aca="false">SUM(D17:G17)</f>
        <v>0</v>
      </c>
      <c r="D17" s="18"/>
      <c r="E17" s="19"/>
      <c r="F17" s="19"/>
      <c r="G17" s="68"/>
    </row>
    <row r="18" customFormat="false" ht="15" hidden="false" customHeight="true" outlineLevel="0" collapsed="false">
      <c r="A18" s="15" t="n">
        <f aca="false">A17+1</f>
        <v>10</v>
      </c>
      <c r="B18" s="16"/>
      <c r="C18" s="17" t="n">
        <f aca="false">SUM(D18:G18)</f>
        <v>0</v>
      </c>
      <c r="D18" s="18"/>
      <c r="E18" s="19"/>
      <c r="F18" s="19"/>
      <c r="G18" s="68"/>
    </row>
    <row r="19" customFormat="false" ht="15" hidden="false" customHeight="true" outlineLevel="0" collapsed="false">
      <c r="A19" s="15" t="n">
        <f aca="false">A18+1</f>
        <v>11</v>
      </c>
      <c r="B19" s="16"/>
      <c r="C19" s="17" t="n">
        <f aca="false">SUM(D19:G19)</f>
        <v>0</v>
      </c>
      <c r="D19" s="18"/>
      <c r="E19" s="19"/>
      <c r="F19" s="19"/>
      <c r="G19" s="68"/>
    </row>
    <row r="20" customFormat="false" ht="15" hidden="false" customHeight="true" outlineLevel="0" collapsed="false">
      <c r="A20" s="15" t="n">
        <f aca="false">A19+1</f>
        <v>12</v>
      </c>
      <c r="B20" s="16"/>
      <c r="C20" s="17" t="n">
        <f aca="false">SUM(D20:G20)</f>
        <v>0</v>
      </c>
      <c r="D20" s="18"/>
      <c r="E20" s="19"/>
      <c r="F20" s="19"/>
      <c r="G20" s="68"/>
    </row>
    <row r="21" customFormat="false" ht="15" hidden="false" customHeight="true" outlineLevel="0" collapsed="false">
      <c r="A21" s="15" t="n">
        <f aca="false">A20+1</f>
        <v>13</v>
      </c>
      <c r="B21" s="16"/>
      <c r="C21" s="17" t="n">
        <f aca="false">SUM(D21:G21)</f>
        <v>0</v>
      </c>
      <c r="D21" s="18"/>
      <c r="E21" s="19"/>
      <c r="F21" s="19"/>
      <c r="G21" s="68"/>
    </row>
    <row r="22" customFormat="false" ht="15" hidden="false" customHeight="true" outlineLevel="0" collapsed="false">
      <c r="A22" s="15" t="n">
        <f aca="false">A21+1</f>
        <v>14</v>
      </c>
      <c r="B22" s="16"/>
      <c r="C22" s="17" t="n">
        <f aca="false">SUM(D22:G22)</f>
        <v>0</v>
      </c>
      <c r="D22" s="18"/>
      <c r="E22" s="19"/>
      <c r="F22" s="19"/>
      <c r="G22" s="68"/>
    </row>
    <row r="23" customFormat="false" ht="15" hidden="false" customHeight="true" outlineLevel="0" collapsed="false">
      <c r="A23" s="15" t="n">
        <f aca="false">A22+1</f>
        <v>15</v>
      </c>
      <c r="B23" s="16"/>
      <c r="C23" s="17" t="n">
        <f aca="false">SUM(D23:G23)</f>
        <v>0</v>
      </c>
      <c r="D23" s="18"/>
      <c r="E23" s="19"/>
      <c r="F23" s="19"/>
      <c r="G23" s="68"/>
    </row>
    <row r="24" customFormat="false" ht="15" hidden="false" customHeight="true" outlineLevel="0" collapsed="false">
      <c r="A24" s="15" t="n">
        <f aca="false">A23+1</f>
        <v>16</v>
      </c>
      <c r="B24" s="16"/>
      <c r="C24" s="17" t="s">
        <v>14</v>
      </c>
      <c r="D24" s="18"/>
      <c r="E24" s="19"/>
      <c r="F24" s="19" t="n">
        <f aca="false">12.74+13.23</f>
        <v>25.97</v>
      </c>
      <c r="G24" s="68"/>
    </row>
    <row r="25" customFormat="false" ht="15" hidden="false" customHeight="true" outlineLevel="0" collapsed="false">
      <c r="A25" s="15" t="n">
        <f aca="false">A24+1</f>
        <v>17</v>
      </c>
      <c r="B25" s="16"/>
      <c r="C25" s="17" t="n">
        <f aca="false">SUM(D25:G25)</f>
        <v>0</v>
      </c>
      <c r="D25" s="18"/>
      <c r="E25" s="19"/>
      <c r="F25" s="19"/>
      <c r="G25" s="68"/>
    </row>
    <row r="26" customFormat="false" ht="15" hidden="false" customHeight="true" outlineLevel="0" collapsed="false">
      <c r="A26" s="15" t="n">
        <f aca="false">A25+1</f>
        <v>18</v>
      </c>
      <c r="B26" s="16"/>
      <c r="C26" s="17" t="n">
        <f aca="false">SUM(D26:G26)</f>
        <v>0</v>
      </c>
      <c r="D26" s="18"/>
      <c r="E26" s="19"/>
      <c r="F26" s="19"/>
      <c r="G26" s="68"/>
    </row>
    <row r="27" customFormat="false" ht="15" hidden="false" customHeight="true" outlineLevel="0" collapsed="false">
      <c r="A27" s="15" t="n">
        <f aca="false">A26+1</f>
        <v>19</v>
      </c>
      <c r="B27" s="16"/>
      <c r="C27" s="17" t="n">
        <f aca="false">SUM(D27:G27)</f>
        <v>0</v>
      </c>
      <c r="D27" s="18"/>
      <c r="E27" s="19"/>
      <c r="F27" s="19"/>
      <c r="G27" s="68"/>
    </row>
    <row r="28" customFormat="false" ht="15" hidden="false" customHeight="true" outlineLevel="0" collapsed="false">
      <c r="A28" s="15" t="n">
        <f aca="false">A27+1</f>
        <v>20</v>
      </c>
      <c r="B28" s="16"/>
      <c r="C28" s="17" t="n">
        <f aca="false">SUM(D28:G28)</f>
        <v>0</v>
      </c>
      <c r="D28" s="18"/>
      <c r="E28" s="19"/>
      <c r="F28" s="19"/>
      <c r="G28" s="68"/>
    </row>
    <row r="29" customFormat="false" ht="15" hidden="false" customHeight="true" outlineLevel="0" collapsed="false">
      <c r="A29" s="15" t="n">
        <f aca="false">A28+1</f>
        <v>21</v>
      </c>
      <c r="B29" s="16"/>
      <c r="C29" s="17" t="n">
        <f aca="false">SUM(D29:G29)</f>
        <v>0</v>
      </c>
      <c r="D29" s="18"/>
      <c r="E29" s="19"/>
      <c r="F29" s="19"/>
      <c r="G29" s="68"/>
    </row>
    <row r="30" customFormat="false" ht="15" hidden="false" customHeight="true" outlineLevel="0" collapsed="false">
      <c r="A30" s="15" t="n">
        <f aca="false">A29+1</f>
        <v>22</v>
      </c>
      <c r="B30" s="16"/>
      <c r="C30" s="17" t="n">
        <f aca="false">SUM(D30:G30)</f>
        <v>0</v>
      </c>
      <c r="D30" s="18"/>
      <c r="E30" s="19"/>
      <c r="F30" s="19"/>
      <c r="G30" s="68"/>
    </row>
    <row r="31" customFormat="false" ht="15" hidden="false" customHeight="true" outlineLevel="0" collapsed="false">
      <c r="A31" s="15" t="n">
        <f aca="false">A30+1</f>
        <v>23</v>
      </c>
      <c r="B31" s="16"/>
      <c r="C31" s="17" t="n">
        <f aca="false">SUM(D31:G31)</f>
        <v>0</v>
      </c>
      <c r="D31" s="18"/>
      <c r="E31" s="19"/>
      <c r="F31" s="19"/>
      <c r="G31" s="68"/>
    </row>
    <row r="32" customFormat="false" ht="15" hidden="false" customHeight="true" outlineLevel="0" collapsed="false">
      <c r="A32" s="15" t="n">
        <f aca="false">A31+1</f>
        <v>24</v>
      </c>
      <c r="B32" s="16"/>
      <c r="C32" s="17" t="n">
        <f aca="false">SUM(D32:G32)</f>
        <v>0</v>
      </c>
      <c r="D32" s="18"/>
      <c r="E32" s="19"/>
      <c r="F32" s="19"/>
      <c r="G32" s="68"/>
    </row>
    <row r="33" customFormat="false" ht="15" hidden="false" customHeight="true" outlineLevel="0" collapsed="false">
      <c r="A33" s="15" t="n">
        <f aca="false">A32+1</f>
        <v>25</v>
      </c>
      <c r="B33" s="16"/>
      <c r="C33" s="17" t="n">
        <f aca="false">SUM(D33:G33)</f>
        <v>0</v>
      </c>
      <c r="D33" s="18"/>
      <c r="E33" s="19"/>
      <c r="F33" s="19"/>
      <c r="G33" s="68"/>
    </row>
    <row r="34" customFormat="false" ht="15" hidden="false" customHeight="true" outlineLevel="0" collapsed="false">
      <c r="A34" s="15" t="n">
        <f aca="false">A33+1</f>
        <v>26</v>
      </c>
      <c r="B34" s="16"/>
      <c r="C34" s="17" t="n">
        <f aca="false">SUM(D34:G34)</f>
        <v>0</v>
      </c>
      <c r="D34" s="18"/>
      <c r="E34" s="19"/>
      <c r="F34" s="19"/>
      <c r="G34" s="68"/>
    </row>
    <row r="35" customFormat="false" ht="15" hidden="false" customHeight="true" outlineLevel="0" collapsed="false">
      <c r="A35" s="15" t="n">
        <f aca="false">A34+1</f>
        <v>27</v>
      </c>
      <c r="B35" s="16"/>
      <c r="C35" s="17" t="n">
        <f aca="false">SUM(D35:G35)</f>
        <v>0</v>
      </c>
      <c r="D35" s="18"/>
      <c r="E35" s="19"/>
      <c r="F35" s="19"/>
      <c r="G35" s="68"/>
    </row>
    <row r="36" customFormat="false" ht="15" hidden="false" customHeight="true" outlineLevel="0" collapsed="false">
      <c r="A36" s="15" t="n">
        <f aca="false">A35+1</f>
        <v>28</v>
      </c>
      <c r="B36" s="16"/>
      <c r="C36" s="17" t="n">
        <f aca="false">SUM(D36:G36)</f>
        <v>0</v>
      </c>
      <c r="D36" s="18"/>
      <c r="E36" s="19"/>
      <c r="F36" s="19"/>
      <c r="G36" s="68"/>
    </row>
    <row r="37" customFormat="false" ht="15" hidden="false" customHeight="true" outlineLevel="0" collapsed="false">
      <c r="A37" s="15" t="n">
        <f aca="false">A36+1</f>
        <v>29</v>
      </c>
      <c r="B37" s="16"/>
      <c r="C37" s="17" t="n">
        <f aca="false">SUM(D37:G37)</f>
        <v>0</v>
      </c>
      <c r="D37" s="18"/>
      <c r="E37" s="19"/>
      <c r="F37" s="19"/>
      <c r="G37" s="68"/>
    </row>
    <row r="38" customFormat="false" ht="15" hidden="false" customHeight="true" outlineLevel="0" collapsed="false">
      <c r="A38" s="15" t="n">
        <f aca="false">A37+1</f>
        <v>30</v>
      </c>
      <c r="B38" s="16"/>
      <c r="C38" s="17" t="n">
        <f aca="false">SUM(D38:G38)</f>
        <v>0</v>
      </c>
      <c r="D38" s="18"/>
      <c r="E38" s="19"/>
      <c r="F38" s="19"/>
      <c r="G38" s="68"/>
      <c r="H38" s="62" t="s">
        <v>14</v>
      </c>
    </row>
    <row r="39" customFormat="false" ht="15" hidden="false" customHeight="true" outlineLevel="0" collapsed="false">
      <c r="A39" s="15" t="n">
        <f aca="false">A38+1</f>
        <v>31</v>
      </c>
      <c r="B39" s="16"/>
      <c r="C39" s="17" t="n">
        <f aca="false">SUM(D39:G39)</f>
        <v>0</v>
      </c>
      <c r="D39" s="18"/>
      <c r="E39" s="19"/>
      <c r="F39" s="19"/>
      <c r="G39" s="68"/>
    </row>
    <row r="40" customFormat="false" ht="15" hidden="false" customHeight="true" outlineLevel="0" collapsed="false">
      <c r="A40" s="15" t="n">
        <f aca="false">A39+1</f>
        <v>32</v>
      </c>
      <c r="B40" s="16"/>
      <c r="C40" s="17" t="n">
        <f aca="false">SUM(D40:G40)</f>
        <v>0</v>
      </c>
      <c r="D40" s="18"/>
      <c r="E40" s="19"/>
      <c r="F40" s="19"/>
      <c r="G40" s="68"/>
    </row>
    <row r="41" customFormat="false" ht="15" hidden="false" customHeight="true" outlineLevel="0" collapsed="false">
      <c r="A41" s="15" t="n">
        <f aca="false">A40+1</f>
        <v>33</v>
      </c>
      <c r="B41" s="16"/>
      <c r="C41" s="17" t="n">
        <f aca="false">SUM(D41:G41)</f>
        <v>0</v>
      </c>
      <c r="D41" s="18"/>
      <c r="E41" s="19"/>
      <c r="F41" s="19"/>
      <c r="G41" s="68"/>
    </row>
    <row r="42" customFormat="false" ht="15" hidden="false" customHeight="true" outlineLevel="0" collapsed="false">
      <c r="A42" s="15" t="n">
        <f aca="false">A41+1</f>
        <v>34</v>
      </c>
      <c r="B42" s="16"/>
      <c r="C42" s="17" t="n">
        <f aca="false">SUM(D42:G42)</f>
        <v>0</v>
      </c>
      <c r="D42" s="18"/>
      <c r="E42" s="19"/>
      <c r="F42" s="19"/>
      <c r="G42" s="68"/>
    </row>
    <row r="43" customFormat="false" ht="15" hidden="false" customHeight="true" outlineLevel="0" collapsed="false">
      <c r="A43" s="15" t="n">
        <f aca="false">A42+1</f>
        <v>35</v>
      </c>
      <c r="B43" s="16"/>
      <c r="C43" s="17" t="n">
        <f aca="false">SUM(D43:G43)</f>
        <v>0</v>
      </c>
      <c r="D43" s="18"/>
      <c r="E43" s="19"/>
      <c r="F43" s="19"/>
      <c r="G43" s="68"/>
    </row>
    <row r="44" customFormat="false" ht="15" hidden="false" customHeight="true" outlineLevel="0" collapsed="false">
      <c r="A44" s="15" t="n">
        <f aca="false">A43+1</f>
        <v>36</v>
      </c>
      <c r="B44" s="16"/>
      <c r="C44" s="17" t="n">
        <f aca="false">SUM(D44:G44)</f>
        <v>0</v>
      </c>
      <c r="D44" s="18"/>
      <c r="E44" s="19"/>
      <c r="F44" s="19"/>
      <c r="G44" s="68"/>
    </row>
    <row r="45" customFormat="false" ht="15" hidden="false" customHeight="true" outlineLevel="0" collapsed="false">
      <c r="A45" s="15" t="n">
        <f aca="false">A44+1</f>
        <v>37</v>
      </c>
      <c r="B45" s="16"/>
      <c r="C45" s="17" t="n">
        <f aca="false">SUM(D45:G45)</f>
        <v>0</v>
      </c>
      <c r="D45" s="18"/>
      <c r="E45" s="19"/>
      <c r="F45" s="19"/>
      <c r="G45" s="68"/>
    </row>
    <row r="46" customFormat="false" ht="15" hidden="false" customHeight="true" outlineLevel="0" collapsed="false">
      <c r="A46" s="15" t="n">
        <f aca="false">A45+1</f>
        <v>38</v>
      </c>
      <c r="B46" s="16"/>
      <c r="C46" s="17" t="n">
        <f aca="false">SUM(D46:G46)</f>
        <v>0</v>
      </c>
      <c r="D46" s="18"/>
      <c r="E46" s="19"/>
      <c r="F46" s="19"/>
      <c r="G46" s="68"/>
    </row>
    <row r="47" customFormat="false" ht="15" hidden="false" customHeight="true" outlineLevel="0" collapsed="false">
      <c r="A47" s="15" t="n">
        <f aca="false">A46+1</f>
        <v>39</v>
      </c>
      <c r="B47" s="16"/>
      <c r="C47" s="17" t="n">
        <f aca="false">SUM(D47:G47)</f>
        <v>0</v>
      </c>
      <c r="D47" s="18"/>
      <c r="E47" s="19"/>
      <c r="F47" s="19"/>
      <c r="G47" s="68"/>
    </row>
    <row r="48" customFormat="false" ht="15" hidden="false" customHeight="true" outlineLevel="0" collapsed="false">
      <c r="A48" s="15" t="n">
        <f aca="false">A47+1</f>
        <v>40</v>
      </c>
      <c r="B48" s="16"/>
      <c r="C48" s="17" t="n">
        <f aca="false">SUM(D48:G48)</f>
        <v>0</v>
      </c>
      <c r="D48" s="18"/>
      <c r="E48" s="19"/>
      <c r="F48" s="19"/>
      <c r="G48" s="68"/>
    </row>
    <row r="49" customFormat="false" ht="15" hidden="false" customHeight="true" outlineLevel="0" collapsed="false">
      <c r="A49" s="15" t="n">
        <f aca="false">A48+1</f>
        <v>41</v>
      </c>
      <c r="B49" s="16"/>
      <c r="C49" s="17" t="n">
        <f aca="false">SUM(D49:G49)</f>
        <v>0</v>
      </c>
      <c r="D49" s="18"/>
      <c r="E49" s="19"/>
      <c r="F49" s="19"/>
      <c r="G49" s="68"/>
    </row>
    <row r="50" customFormat="false" ht="15" hidden="false" customHeight="true" outlineLevel="0" collapsed="false">
      <c r="A50" s="15" t="n">
        <f aca="false">A49+1</f>
        <v>42</v>
      </c>
      <c r="B50" s="16"/>
      <c r="C50" s="17" t="n">
        <f aca="false">SUM(D50:G50)</f>
        <v>0</v>
      </c>
      <c r="D50" s="18"/>
      <c r="E50" s="19"/>
      <c r="F50" s="19"/>
      <c r="G50" s="68"/>
    </row>
    <row r="51" customFormat="false" ht="15" hidden="false" customHeight="true" outlineLevel="0" collapsed="false">
      <c r="A51" s="15" t="n">
        <f aca="false">A50+1</f>
        <v>43</v>
      </c>
      <c r="B51" s="16"/>
      <c r="C51" s="17" t="n">
        <f aca="false">SUM(D51:G51)</f>
        <v>0</v>
      </c>
      <c r="D51" s="18"/>
      <c r="E51" s="19"/>
      <c r="F51" s="19"/>
      <c r="G51" s="68"/>
    </row>
    <row r="52" customFormat="false" ht="15" hidden="false" customHeight="true" outlineLevel="0" collapsed="false">
      <c r="A52" s="15" t="n">
        <f aca="false">A51+1</f>
        <v>44</v>
      </c>
      <c r="B52" s="16"/>
      <c r="C52" s="17" t="n">
        <f aca="false">SUM(D52:G52)</f>
        <v>0</v>
      </c>
      <c r="D52" s="18"/>
      <c r="E52" s="19"/>
      <c r="F52" s="19"/>
      <c r="G52" s="68"/>
    </row>
    <row r="53" customFormat="false" ht="15" hidden="false" customHeight="true" outlineLevel="0" collapsed="false">
      <c r="A53" s="15" t="n">
        <f aca="false">A52+1</f>
        <v>45</v>
      </c>
      <c r="B53" s="16"/>
      <c r="C53" s="17" t="n">
        <f aca="false">SUM(D53:G53)</f>
        <v>0</v>
      </c>
      <c r="D53" s="18"/>
      <c r="E53" s="19"/>
      <c r="F53" s="19"/>
      <c r="G53" s="68"/>
    </row>
    <row r="54" customFormat="false" ht="15" hidden="false" customHeight="true" outlineLevel="0" collapsed="false">
      <c r="A54" s="15" t="n">
        <f aca="false">A53+1</f>
        <v>46</v>
      </c>
      <c r="B54" s="16"/>
      <c r="C54" s="17" t="n">
        <f aca="false">SUM(D54:G54)</f>
        <v>0</v>
      </c>
      <c r="D54" s="18"/>
      <c r="E54" s="19"/>
      <c r="F54" s="19"/>
      <c r="G54" s="68"/>
    </row>
    <row r="55" customFormat="false" ht="15" hidden="false" customHeight="true" outlineLevel="0" collapsed="false">
      <c r="A55" s="15" t="n">
        <f aca="false">A54+1</f>
        <v>47</v>
      </c>
      <c r="B55" s="16"/>
      <c r="C55" s="17" t="n">
        <f aca="false">SUM(D55:G55)</f>
        <v>0</v>
      </c>
      <c r="D55" s="18"/>
      <c r="E55" s="19"/>
      <c r="F55" s="19"/>
      <c r="G55" s="68"/>
    </row>
    <row r="56" customFormat="false" ht="15" hidden="false" customHeight="true" outlineLevel="0" collapsed="false">
      <c r="A56" s="15" t="n">
        <f aca="false">A55+1</f>
        <v>48</v>
      </c>
      <c r="B56" s="16"/>
      <c r="C56" s="17" t="n">
        <f aca="false">SUM(D56:G56)</f>
        <v>0</v>
      </c>
      <c r="D56" s="18"/>
      <c r="E56" s="19"/>
      <c r="F56" s="19"/>
      <c r="G56" s="68"/>
    </row>
    <row r="57" customFormat="false" ht="15" hidden="false" customHeight="true" outlineLevel="0" collapsed="false">
      <c r="A57" s="15" t="n">
        <f aca="false">A56+1</f>
        <v>49</v>
      </c>
      <c r="B57" s="16"/>
      <c r="C57" s="17" t="n">
        <f aca="false">SUM(D57:G57)</f>
        <v>0</v>
      </c>
      <c r="D57" s="18"/>
      <c r="E57" s="19"/>
      <c r="F57" s="19"/>
      <c r="G57" s="68"/>
    </row>
    <row r="58" customFormat="false" ht="15" hidden="false" customHeight="true" outlineLevel="0" collapsed="false">
      <c r="A58" s="15" t="n">
        <f aca="false">A57+1</f>
        <v>50</v>
      </c>
      <c r="B58" s="16"/>
      <c r="C58" s="17" t="n">
        <f aca="false">SUM(D58:G58)</f>
        <v>0</v>
      </c>
      <c r="D58" s="18"/>
      <c r="E58" s="19"/>
      <c r="F58" s="19"/>
      <c r="G58" s="68"/>
    </row>
    <row r="59" customFormat="false" ht="15" hidden="false" customHeight="true" outlineLevel="0" collapsed="false">
      <c r="A59" s="15" t="n">
        <f aca="false">A58+1</f>
        <v>51</v>
      </c>
      <c r="B59" s="16"/>
      <c r="C59" s="17" t="n">
        <f aca="false">SUM(D59:G59)</f>
        <v>0</v>
      </c>
      <c r="D59" s="18"/>
      <c r="E59" s="19"/>
      <c r="F59" s="19"/>
      <c r="G59" s="68"/>
    </row>
    <row r="60" customFormat="false" ht="15" hidden="false" customHeight="true" outlineLevel="0" collapsed="false">
      <c r="A60" s="15" t="n">
        <f aca="false">A59+1</f>
        <v>52</v>
      </c>
      <c r="B60" s="16"/>
      <c r="C60" s="17" t="n">
        <f aca="false">SUM(D60:G60)</f>
        <v>0</v>
      </c>
      <c r="D60" s="18"/>
      <c r="E60" s="19"/>
      <c r="F60" s="19"/>
      <c r="G60" s="68"/>
    </row>
    <row r="61" customFormat="false" ht="15" hidden="false" customHeight="true" outlineLevel="0" collapsed="false">
      <c r="A61" s="15" t="n">
        <f aca="false">A60+1</f>
        <v>53</v>
      </c>
      <c r="B61" s="16"/>
      <c r="C61" s="17" t="n">
        <f aca="false">SUM(D61:G61)</f>
        <v>0</v>
      </c>
      <c r="D61" s="18"/>
      <c r="E61" s="19"/>
      <c r="F61" s="19"/>
      <c r="G61" s="68"/>
    </row>
    <row r="62" customFormat="false" ht="15" hidden="false" customHeight="true" outlineLevel="0" collapsed="false">
      <c r="A62" s="15" t="n">
        <f aca="false">A61+1</f>
        <v>54</v>
      </c>
      <c r="B62" s="16"/>
      <c r="C62" s="17" t="n">
        <f aca="false">SUM(D62:G62)</f>
        <v>0</v>
      </c>
      <c r="D62" s="18"/>
      <c r="E62" s="19"/>
      <c r="F62" s="19"/>
      <c r="G62" s="68"/>
    </row>
    <row r="63" customFormat="false" ht="15" hidden="false" customHeight="true" outlineLevel="0" collapsed="false">
      <c r="A63" s="15" t="n">
        <f aca="false">A62+1</f>
        <v>55</v>
      </c>
      <c r="B63" s="16"/>
      <c r="C63" s="17" t="n">
        <f aca="false">SUM(D63:G63)</f>
        <v>0</v>
      </c>
      <c r="D63" s="18"/>
      <c r="E63" s="19"/>
      <c r="F63" s="19"/>
      <c r="G63" s="68"/>
    </row>
    <row r="64" customFormat="false" ht="15" hidden="false" customHeight="true" outlineLevel="0" collapsed="false">
      <c r="A64" s="15" t="n">
        <f aca="false">A63+1</f>
        <v>56</v>
      </c>
      <c r="B64" s="16"/>
      <c r="C64" s="17" t="n">
        <f aca="false">SUM(D64:G64)</f>
        <v>0</v>
      </c>
      <c r="D64" s="18"/>
      <c r="E64" s="19"/>
      <c r="F64" s="19"/>
      <c r="G64" s="68"/>
    </row>
    <row r="65" customFormat="false" ht="15" hidden="false" customHeight="true" outlineLevel="0" collapsed="false">
      <c r="A65" s="15" t="n">
        <f aca="false">A64+1</f>
        <v>57</v>
      </c>
      <c r="B65" s="16"/>
      <c r="C65" s="17" t="n">
        <f aca="false">SUM(D65:G65)</f>
        <v>0</v>
      </c>
      <c r="D65" s="18"/>
      <c r="E65" s="19"/>
      <c r="F65" s="19"/>
      <c r="G65" s="68"/>
    </row>
    <row r="66" customFormat="false" ht="15" hidden="false" customHeight="true" outlineLevel="0" collapsed="false">
      <c r="A66" s="15" t="n">
        <f aca="false">A65+1</f>
        <v>58</v>
      </c>
      <c r="B66" s="16"/>
      <c r="C66" s="17" t="s">
        <v>14</v>
      </c>
      <c r="D66" s="18"/>
      <c r="E66" s="19"/>
      <c r="F66" s="19" t="s">
        <v>14</v>
      </c>
      <c r="G66" s="68"/>
    </row>
    <row r="67" customFormat="false" ht="15" hidden="false" customHeight="true" outlineLevel="0" collapsed="false">
      <c r="A67" s="15" t="n">
        <f aca="false">A66+1</f>
        <v>59</v>
      </c>
      <c r="B67" s="16"/>
      <c r="C67" s="17" t="n">
        <f aca="false">SUM(D67:G67)</f>
        <v>0</v>
      </c>
      <c r="D67" s="18"/>
      <c r="E67" s="19"/>
      <c r="F67" s="19"/>
      <c r="G67" s="68"/>
    </row>
    <row r="68" customFormat="false" ht="15" hidden="false" customHeight="true" outlineLevel="0" collapsed="false">
      <c r="A68" s="15" t="n">
        <f aca="false">A67+1</f>
        <v>60</v>
      </c>
      <c r="B68" s="16"/>
      <c r="C68" s="17" t="n">
        <f aca="false">SUM(D68:G68)</f>
        <v>0</v>
      </c>
      <c r="D68" s="18"/>
      <c r="E68" s="19"/>
      <c r="F68" s="19"/>
      <c r="G68" s="68"/>
    </row>
    <row r="69" customFormat="false" ht="15" hidden="false" customHeight="true" outlineLevel="0" collapsed="false">
      <c r="A69" s="15" t="n">
        <f aca="false">A68+1</f>
        <v>61</v>
      </c>
      <c r="B69" s="16"/>
      <c r="C69" s="17" t="n">
        <f aca="false">SUM(D69:G69)</f>
        <v>0</v>
      </c>
      <c r="D69" s="18"/>
      <c r="E69" s="19"/>
      <c r="F69" s="19"/>
      <c r="G69" s="68"/>
    </row>
    <row r="70" customFormat="false" ht="15" hidden="false" customHeight="true" outlineLevel="0" collapsed="false">
      <c r="A70" s="15" t="n">
        <f aca="false">A69+1</f>
        <v>62</v>
      </c>
      <c r="B70" s="16"/>
      <c r="C70" s="17" t="n">
        <f aca="false">SUM(D70:G70)</f>
        <v>0</v>
      </c>
      <c r="D70" s="18"/>
      <c r="E70" s="19"/>
      <c r="F70" s="19"/>
      <c r="G70" s="68"/>
    </row>
    <row r="71" customFormat="false" ht="15" hidden="false" customHeight="true" outlineLevel="0" collapsed="false">
      <c r="A71" s="15" t="n">
        <f aca="false">A70+1</f>
        <v>63</v>
      </c>
      <c r="B71" s="16"/>
      <c r="C71" s="17" t="n">
        <f aca="false">SUM(D71:G71)</f>
        <v>0</v>
      </c>
      <c r="D71" s="18"/>
      <c r="E71" s="19"/>
      <c r="F71" s="19"/>
      <c r="G71" s="68"/>
    </row>
    <row r="72" customFormat="false" ht="15" hidden="false" customHeight="true" outlineLevel="0" collapsed="false">
      <c r="A72" s="15" t="n">
        <f aca="false">A71+1</f>
        <v>64</v>
      </c>
      <c r="B72" s="16"/>
      <c r="C72" s="17" t="n">
        <f aca="false">SUM(D72:G72)</f>
        <v>0</v>
      </c>
      <c r="D72" s="18"/>
      <c r="E72" s="19"/>
      <c r="F72" s="19"/>
      <c r="G72" s="68"/>
    </row>
    <row r="73" customFormat="false" ht="15" hidden="false" customHeight="true" outlineLevel="0" collapsed="false">
      <c r="A73" s="15" t="n">
        <f aca="false">A72+1</f>
        <v>65</v>
      </c>
      <c r="B73" s="16"/>
      <c r="C73" s="17" t="n">
        <f aca="false">SUM(D73:G73)</f>
        <v>0</v>
      </c>
      <c r="D73" s="18"/>
      <c r="E73" s="19"/>
      <c r="F73" s="19"/>
      <c r="G73" s="68"/>
    </row>
    <row r="74" customFormat="false" ht="15" hidden="false" customHeight="true" outlineLevel="0" collapsed="false">
      <c r="A74" s="15" t="n">
        <f aca="false">A73+1</f>
        <v>66</v>
      </c>
      <c r="B74" s="16"/>
      <c r="C74" s="17" t="n">
        <f aca="false">SUM(D74:G74)</f>
        <v>0</v>
      </c>
      <c r="D74" s="18"/>
      <c r="E74" s="19"/>
      <c r="F74" s="19"/>
      <c r="G74" s="68"/>
    </row>
    <row r="75" customFormat="false" ht="15" hidden="false" customHeight="true" outlineLevel="0" collapsed="false">
      <c r="A75" s="15" t="n">
        <f aca="false">A74+1</f>
        <v>67</v>
      </c>
      <c r="B75" s="16"/>
      <c r="C75" s="17" t="n">
        <f aca="false">SUM(D75:G75)</f>
        <v>0</v>
      </c>
      <c r="D75" s="18"/>
      <c r="E75" s="19"/>
      <c r="F75" s="19"/>
      <c r="G75" s="68"/>
    </row>
    <row r="76" customFormat="false" ht="15" hidden="false" customHeight="true" outlineLevel="0" collapsed="false">
      <c r="A76" s="15" t="n">
        <f aca="false">A75+1</f>
        <v>68</v>
      </c>
      <c r="B76" s="16"/>
      <c r="C76" s="17" t="n">
        <f aca="false">SUM(D76:G76)</f>
        <v>0</v>
      </c>
      <c r="D76" s="18"/>
      <c r="E76" s="19"/>
      <c r="F76" s="19"/>
      <c r="G76" s="68"/>
    </row>
    <row r="77" customFormat="false" ht="15" hidden="false" customHeight="true" outlineLevel="0" collapsed="false">
      <c r="A77" s="15" t="n">
        <f aca="false">A76+1</f>
        <v>69</v>
      </c>
      <c r="B77" s="16"/>
      <c r="C77" s="17" t="n">
        <f aca="false">SUM(D77:G77)</f>
        <v>0</v>
      </c>
      <c r="D77" s="18"/>
      <c r="E77" s="19"/>
      <c r="F77" s="19"/>
      <c r="G77" s="68"/>
    </row>
    <row r="78" customFormat="false" ht="15" hidden="false" customHeight="true" outlineLevel="0" collapsed="false">
      <c r="A78" s="15" t="n">
        <f aca="false">A77+1</f>
        <v>70</v>
      </c>
      <c r="B78" s="16"/>
      <c r="C78" s="17" t="n">
        <f aca="false">SUM(D78:G78)</f>
        <v>0</v>
      </c>
      <c r="D78" s="18"/>
      <c r="E78" s="19"/>
      <c r="F78" s="19"/>
      <c r="G78" s="68"/>
    </row>
    <row r="79" customFormat="false" ht="15" hidden="false" customHeight="true" outlineLevel="0" collapsed="false">
      <c r="A79" s="15" t="n">
        <f aca="false">A78+1</f>
        <v>71</v>
      </c>
      <c r="B79" s="16"/>
      <c r="C79" s="17" t="n">
        <f aca="false">SUM(D79:G79)</f>
        <v>0</v>
      </c>
      <c r="D79" s="18"/>
      <c r="E79" s="19"/>
      <c r="F79" s="19"/>
      <c r="G79" s="68"/>
      <c r="H79" s="62" t="s">
        <v>14</v>
      </c>
    </row>
    <row r="80" customFormat="false" ht="15" hidden="false" customHeight="true" outlineLevel="0" collapsed="false">
      <c r="A80" s="15" t="n">
        <f aca="false">A79+1</f>
        <v>72</v>
      </c>
      <c r="B80" s="16"/>
      <c r="C80" s="17" t="n">
        <f aca="false">SUM(D80:G80)</f>
        <v>0</v>
      </c>
      <c r="D80" s="18"/>
      <c r="E80" s="19"/>
      <c r="F80" s="19"/>
      <c r="G80" s="68"/>
    </row>
    <row r="81" customFormat="false" ht="15" hidden="false" customHeight="true" outlineLevel="0" collapsed="false">
      <c r="A81" s="15" t="n">
        <f aca="false">A80+1</f>
        <v>73</v>
      </c>
      <c r="B81" s="25"/>
      <c r="C81" s="17" t="n">
        <f aca="false">SUM(D81:G81)</f>
        <v>0</v>
      </c>
      <c r="D81" s="18"/>
      <c r="E81" s="19"/>
      <c r="F81" s="19"/>
      <c r="G81" s="68"/>
    </row>
    <row r="82" customFormat="false" ht="15" hidden="false" customHeight="true" outlineLevel="0" collapsed="false">
      <c r="A82" s="15" t="n">
        <f aca="false">A81+1</f>
        <v>74</v>
      </c>
      <c r="B82" s="16"/>
      <c r="C82" s="17" t="n">
        <f aca="false">SUM(D82:G82)</f>
        <v>0</v>
      </c>
      <c r="D82" s="18"/>
      <c r="E82" s="19"/>
      <c r="F82" s="19"/>
      <c r="G82" s="68"/>
    </row>
    <row r="83" customFormat="false" ht="15" hidden="false" customHeight="true" outlineLevel="0" collapsed="false">
      <c r="A83" s="15" t="n">
        <f aca="false">A82+1</f>
        <v>75</v>
      </c>
      <c r="B83" s="16"/>
      <c r="C83" s="17" t="n">
        <f aca="false">SUM(D83:G83)</f>
        <v>0</v>
      </c>
      <c r="D83" s="18"/>
      <c r="E83" s="19"/>
      <c r="F83" s="19"/>
      <c r="G83" s="68"/>
    </row>
    <row r="84" customFormat="false" ht="15" hidden="false" customHeight="true" outlineLevel="0" collapsed="false">
      <c r="A84" s="15" t="n">
        <f aca="false">A83+1</f>
        <v>76</v>
      </c>
      <c r="B84" s="16"/>
      <c r="C84" s="17" t="n">
        <f aca="false">SUM(D84:G84)</f>
        <v>0</v>
      </c>
      <c r="D84" s="18"/>
      <c r="E84" s="19"/>
      <c r="F84" s="19"/>
      <c r="G84" s="68"/>
    </row>
    <row r="85" customFormat="false" ht="15" hidden="false" customHeight="true" outlineLevel="0" collapsed="false">
      <c r="A85" s="15" t="n">
        <f aca="false">A84+1</f>
        <v>77</v>
      </c>
      <c r="B85" s="16"/>
      <c r="C85" s="17" t="n">
        <f aca="false">SUM(D85:G85)</f>
        <v>0</v>
      </c>
      <c r="D85" s="18"/>
      <c r="E85" s="19"/>
      <c r="F85" s="19"/>
      <c r="G85" s="68"/>
    </row>
    <row r="86" customFormat="false" ht="15" hidden="false" customHeight="true" outlineLevel="0" collapsed="false">
      <c r="A86" s="15" t="n">
        <f aca="false">A85+1</f>
        <v>78</v>
      </c>
      <c r="B86" s="16"/>
      <c r="C86" s="17" t="n">
        <f aca="false">SUM(D86:G86)</f>
        <v>0</v>
      </c>
      <c r="D86" s="18"/>
      <c r="E86" s="19"/>
      <c r="F86" s="19"/>
      <c r="G86" s="68"/>
    </row>
    <row r="87" customFormat="false" ht="15" hidden="false" customHeight="true" outlineLevel="0" collapsed="false">
      <c r="A87" s="15" t="n">
        <f aca="false">A86+1</f>
        <v>79</v>
      </c>
      <c r="B87" s="16"/>
      <c r="C87" s="17" t="n">
        <f aca="false">SUM(D87:G87)</f>
        <v>0</v>
      </c>
      <c r="D87" s="18"/>
      <c r="E87" s="19"/>
      <c r="F87" s="19"/>
      <c r="G87" s="68"/>
    </row>
    <row r="88" customFormat="false" ht="15" hidden="false" customHeight="true" outlineLevel="0" collapsed="false">
      <c r="A88" s="15" t="n">
        <f aca="false">A87+1</f>
        <v>80</v>
      </c>
      <c r="B88" s="16"/>
      <c r="C88" s="17" t="n">
        <f aca="false">SUM(D88:G88)</f>
        <v>0</v>
      </c>
      <c r="D88" s="18"/>
      <c r="E88" s="19"/>
      <c r="F88" s="19"/>
      <c r="G88" s="68"/>
    </row>
    <row r="89" customFormat="false" ht="15" hidden="false" customHeight="true" outlineLevel="0" collapsed="false">
      <c r="A89" s="15" t="n">
        <f aca="false">A88+1</f>
        <v>81</v>
      </c>
      <c r="B89" s="16"/>
      <c r="C89" s="17" t="n">
        <f aca="false">SUM(D89:G89)</f>
        <v>0</v>
      </c>
      <c r="D89" s="18"/>
      <c r="E89" s="19"/>
      <c r="F89" s="19"/>
      <c r="G89" s="68"/>
    </row>
    <row r="90" customFormat="false" ht="15" hidden="false" customHeight="true" outlineLevel="0" collapsed="false">
      <c r="A90" s="15" t="n">
        <f aca="false">A89+1</f>
        <v>82</v>
      </c>
      <c r="B90" s="16"/>
      <c r="C90" s="17" t="n">
        <f aca="false">SUM(D90:G90)</f>
        <v>0</v>
      </c>
      <c r="D90" s="18"/>
      <c r="E90" s="19"/>
      <c r="F90" s="19"/>
      <c r="G90" s="68"/>
    </row>
    <row r="91" customFormat="false" ht="15" hidden="false" customHeight="true" outlineLevel="0" collapsed="false">
      <c r="A91" s="15" t="n">
        <f aca="false">A90+1</f>
        <v>83</v>
      </c>
      <c r="B91" s="16"/>
      <c r="C91" s="17" t="n">
        <f aca="false">SUM(D91:G91)</f>
        <v>0</v>
      </c>
      <c r="D91" s="18"/>
      <c r="E91" s="19"/>
      <c r="F91" s="19"/>
      <c r="G91" s="68"/>
    </row>
    <row r="92" customFormat="false" ht="15" hidden="false" customHeight="true" outlineLevel="0" collapsed="false">
      <c r="A92" s="15" t="n">
        <f aca="false">A91+1</f>
        <v>84</v>
      </c>
      <c r="B92" s="16"/>
      <c r="C92" s="17" t="n">
        <f aca="false">SUM(D92:G92)</f>
        <v>0</v>
      </c>
      <c r="D92" s="18"/>
      <c r="E92" s="19"/>
      <c r="F92" s="19"/>
      <c r="G92" s="68"/>
    </row>
    <row r="93" customFormat="false" ht="15" hidden="false" customHeight="true" outlineLevel="0" collapsed="false">
      <c r="A93" s="15" t="n">
        <f aca="false">A92+1</f>
        <v>85</v>
      </c>
      <c r="B93" s="16"/>
      <c r="C93" s="17" t="n">
        <f aca="false">SUM(D93:G93)</f>
        <v>0</v>
      </c>
      <c r="D93" s="18"/>
      <c r="E93" s="19"/>
      <c r="F93" s="19"/>
      <c r="G93" s="68"/>
    </row>
    <row r="94" customFormat="false" ht="15" hidden="false" customHeight="true" outlineLevel="0" collapsed="false">
      <c r="A94" s="15" t="n">
        <f aca="false">A93+1</f>
        <v>86</v>
      </c>
      <c r="B94" s="16"/>
      <c r="C94" s="17" t="n">
        <f aca="false">SUM(D94:G94)</f>
        <v>0</v>
      </c>
      <c r="D94" s="18"/>
      <c r="E94" s="19"/>
      <c r="F94" s="19"/>
      <c r="G94" s="68"/>
    </row>
    <row r="95" customFormat="false" ht="15" hidden="false" customHeight="true" outlineLevel="0" collapsed="false">
      <c r="A95" s="15" t="n">
        <f aca="false">A94+1</f>
        <v>87</v>
      </c>
      <c r="B95" s="25"/>
      <c r="C95" s="17" t="n">
        <f aca="false">SUM(D95:G95)</f>
        <v>0</v>
      </c>
      <c r="D95" s="18"/>
      <c r="E95" s="19"/>
      <c r="F95" s="19"/>
      <c r="G95" s="68"/>
    </row>
    <row r="96" customFormat="false" ht="15" hidden="false" customHeight="true" outlineLevel="0" collapsed="false">
      <c r="A96" s="15" t="n">
        <f aca="false">A95+1</f>
        <v>88</v>
      </c>
      <c r="B96" s="16"/>
      <c r="C96" s="17" t="n">
        <f aca="false">SUM(D96:G96)</f>
        <v>0</v>
      </c>
      <c r="D96" s="18"/>
      <c r="E96" s="19"/>
      <c r="F96" s="19"/>
      <c r="G96" s="68"/>
    </row>
    <row r="97" customFormat="false" ht="15" hidden="false" customHeight="true" outlineLevel="0" collapsed="false">
      <c r="A97" s="15" t="n">
        <f aca="false">A96+1</f>
        <v>89</v>
      </c>
      <c r="B97" s="16"/>
      <c r="C97" s="17" t="n">
        <f aca="false">SUM(D97:G97)</f>
        <v>0</v>
      </c>
      <c r="D97" s="18"/>
      <c r="E97" s="19"/>
      <c r="F97" s="19"/>
      <c r="G97" s="68"/>
    </row>
    <row r="98" customFormat="false" ht="15" hidden="false" customHeight="true" outlineLevel="0" collapsed="false">
      <c r="A98" s="15" t="n">
        <f aca="false">A97+1</f>
        <v>90</v>
      </c>
      <c r="B98" s="16"/>
      <c r="C98" s="17" t="n">
        <f aca="false">SUM(D98:G98)</f>
        <v>0</v>
      </c>
      <c r="D98" s="18"/>
      <c r="E98" s="19"/>
      <c r="F98" s="19"/>
      <c r="G98" s="68"/>
    </row>
    <row r="99" customFormat="false" ht="15" hidden="false" customHeight="true" outlineLevel="0" collapsed="false">
      <c r="A99" s="15" t="n">
        <f aca="false">A98+1</f>
        <v>91</v>
      </c>
      <c r="B99" s="16"/>
      <c r="C99" s="17" t="n">
        <f aca="false">SUM(D99:G99)</f>
        <v>0</v>
      </c>
      <c r="D99" s="18"/>
      <c r="E99" s="19"/>
      <c r="F99" s="19"/>
      <c r="G99" s="68"/>
    </row>
    <row r="100" customFormat="false" ht="15" hidden="false" customHeight="true" outlineLevel="0" collapsed="false">
      <c r="A100" s="15" t="n">
        <f aca="false">A99+1</f>
        <v>92</v>
      </c>
      <c r="B100" s="16"/>
      <c r="C100" s="17" t="n">
        <f aca="false">SUM(D100:G100)</f>
        <v>0</v>
      </c>
      <c r="D100" s="18"/>
      <c r="E100" s="19"/>
      <c r="F100" s="19"/>
      <c r="G100" s="68"/>
    </row>
    <row r="101" customFormat="false" ht="15" hidden="false" customHeight="true" outlineLevel="0" collapsed="false">
      <c r="A101" s="15" t="n">
        <f aca="false">A100+1</f>
        <v>93</v>
      </c>
      <c r="B101" s="16"/>
      <c r="C101" s="17" t="n">
        <f aca="false">SUM(D101:G101)</f>
        <v>0</v>
      </c>
      <c r="D101" s="18"/>
      <c r="E101" s="19"/>
      <c r="F101" s="19"/>
      <c r="G101" s="68"/>
    </row>
    <row r="102" customFormat="false" ht="15" hidden="false" customHeight="true" outlineLevel="0" collapsed="false">
      <c r="A102" s="15" t="n">
        <f aca="false">A101+1</f>
        <v>94</v>
      </c>
      <c r="B102" s="16"/>
      <c r="C102" s="17" t="n">
        <f aca="false">SUM(D102:G102)</f>
        <v>0</v>
      </c>
      <c r="D102" s="18"/>
      <c r="E102" s="19"/>
      <c r="F102" s="19"/>
      <c r="G102" s="68"/>
    </row>
    <row r="103" customFormat="false" ht="15" hidden="false" customHeight="true" outlineLevel="0" collapsed="false">
      <c r="A103" s="15" t="n">
        <f aca="false">A102+1</f>
        <v>95</v>
      </c>
      <c r="B103" s="16"/>
      <c r="C103" s="17" t="n">
        <f aca="false">SUM(D103:G103)</f>
        <v>0</v>
      </c>
      <c r="D103" s="18"/>
      <c r="E103" s="19"/>
      <c r="F103" s="19"/>
      <c r="G103" s="68"/>
    </row>
    <row r="104" customFormat="false" ht="15" hidden="false" customHeight="true" outlineLevel="0" collapsed="false">
      <c r="A104" s="15" t="n">
        <f aca="false">A103+1</f>
        <v>96</v>
      </c>
      <c r="B104" s="16"/>
      <c r="C104" s="17" t="n">
        <f aca="false">SUM(D104:G104)</f>
        <v>0</v>
      </c>
      <c r="D104" s="18"/>
      <c r="E104" s="19"/>
      <c r="F104" s="19"/>
      <c r="G104" s="68"/>
    </row>
    <row r="105" customFormat="false" ht="15" hidden="false" customHeight="true" outlineLevel="0" collapsed="false">
      <c r="A105" s="15" t="n">
        <f aca="false">A104+1</f>
        <v>97</v>
      </c>
      <c r="B105" s="16"/>
      <c r="C105" s="17" t="n">
        <f aca="false">SUM(D105:G105)</f>
        <v>0</v>
      </c>
      <c r="D105" s="18"/>
      <c r="E105" s="19"/>
      <c r="F105" s="19"/>
      <c r="G105" s="68"/>
    </row>
    <row r="106" customFormat="false" ht="15" hidden="false" customHeight="true" outlineLevel="0" collapsed="false">
      <c r="A106" s="15" t="n">
        <f aca="false">A105+1</f>
        <v>98</v>
      </c>
      <c r="B106" s="16"/>
      <c r="C106" s="17" t="n">
        <f aca="false">SUM(D106:G106)</f>
        <v>0</v>
      </c>
      <c r="D106" s="18"/>
      <c r="E106" s="19"/>
      <c r="F106" s="19"/>
      <c r="G106" s="68"/>
    </row>
    <row r="107" customFormat="false" ht="15" hidden="false" customHeight="true" outlineLevel="0" collapsed="false">
      <c r="A107" s="15" t="n">
        <f aca="false">A106+1</f>
        <v>99</v>
      </c>
      <c r="B107" s="16"/>
      <c r="C107" s="17" t="n">
        <f aca="false">SUM(D107:G107)</f>
        <v>0</v>
      </c>
      <c r="D107" s="18"/>
      <c r="E107" s="19"/>
      <c r="F107" s="19"/>
      <c r="G107" s="68"/>
    </row>
    <row r="108" customFormat="false" ht="15" hidden="false" customHeight="true" outlineLevel="0" collapsed="false">
      <c r="A108" s="15" t="n">
        <f aca="false">A107+1</f>
        <v>100</v>
      </c>
      <c r="B108" s="16"/>
      <c r="C108" s="17" t="n">
        <f aca="false">SUM(D108:G108)</f>
        <v>0</v>
      </c>
      <c r="D108" s="18"/>
      <c r="E108" s="19"/>
      <c r="F108" s="19"/>
      <c r="G108" s="68"/>
    </row>
    <row r="109" customFormat="false" ht="15" hidden="false" customHeight="true" outlineLevel="0" collapsed="false">
      <c r="A109" s="15" t="n">
        <f aca="false">A108+1</f>
        <v>101</v>
      </c>
      <c r="B109" s="16"/>
      <c r="C109" s="17" t="n">
        <f aca="false">SUM(D109:G109)</f>
        <v>0</v>
      </c>
      <c r="D109" s="18"/>
      <c r="E109" s="19"/>
      <c r="F109" s="19"/>
      <c r="G109" s="68"/>
    </row>
    <row r="110" customFormat="false" ht="15" hidden="false" customHeight="true" outlineLevel="0" collapsed="false">
      <c r="A110" s="15" t="n">
        <f aca="false">A109+1</f>
        <v>102</v>
      </c>
      <c r="B110" s="16"/>
      <c r="C110" s="17" t="n">
        <f aca="false">SUM(D110:G110)</f>
        <v>0</v>
      </c>
      <c r="D110" s="18"/>
      <c r="E110" s="19"/>
      <c r="F110" s="19"/>
      <c r="G110" s="68"/>
    </row>
    <row r="111" customFormat="false" ht="15" hidden="false" customHeight="true" outlineLevel="0" collapsed="false">
      <c r="A111" s="15" t="n">
        <f aca="false">A110+1</f>
        <v>103</v>
      </c>
      <c r="B111" s="16"/>
      <c r="C111" s="17" t="n">
        <f aca="false">SUM(D111:G111)</f>
        <v>0</v>
      </c>
      <c r="D111" s="18"/>
      <c r="E111" s="19"/>
      <c r="F111" s="19"/>
      <c r="G111" s="68"/>
    </row>
    <row r="112" customFormat="false" ht="15" hidden="false" customHeight="true" outlineLevel="0" collapsed="false">
      <c r="A112" s="15" t="n">
        <f aca="false">A111+1</f>
        <v>104</v>
      </c>
      <c r="B112" s="16"/>
      <c r="C112" s="17" t="n">
        <f aca="false">SUM(D112:G112)</f>
        <v>0</v>
      </c>
      <c r="D112" s="18"/>
      <c r="E112" s="19"/>
      <c r="F112" s="19"/>
      <c r="G112" s="68"/>
    </row>
    <row r="113" customFormat="false" ht="15" hidden="false" customHeight="true" outlineLevel="0" collapsed="false">
      <c r="A113" s="15" t="n">
        <f aca="false">A112+1</f>
        <v>105</v>
      </c>
      <c r="B113" s="16"/>
      <c r="C113" s="17" t="n">
        <f aca="false">SUM(D113:G113)</f>
        <v>0</v>
      </c>
      <c r="D113" s="18"/>
      <c r="E113" s="19"/>
      <c r="F113" s="19"/>
      <c r="G113" s="68"/>
    </row>
    <row r="114" customFormat="false" ht="15" hidden="false" customHeight="true" outlineLevel="0" collapsed="false">
      <c r="A114" s="15" t="n">
        <f aca="false">A113+1</f>
        <v>106</v>
      </c>
      <c r="B114" s="16"/>
      <c r="C114" s="17" t="n">
        <f aca="false">SUM(D114:G114)</f>
        <v>0</v>
      </c>
      <c r="D114" s="18"/>
      <c r="E114" s="19"/>
      <c r="F114" s="19"/>
      <c r="G114" s="68"/>
    </row>
    <row r="115" customFormat="false" ht="15" hidden="false" customHeight="true" outlineLevel="0" collapsed="false">
      <c r="A115" s="15" t="n">
        <f aca="false">A114+1</f>
        <v>107</v>
      </c>
      <c r="B115" s="16"/>
      <c r="C115" s="17" t="n">
        <f aca="false">SUM(D115:G115)</f>
        <v>0</v>
      </c>
      <c r="D115" s="18"/>
      <c r="E115" s="19"/>
      <c r="F115" s="19"/>
      <c r="G115" s="68"/>
    </row>
    <row r="116" customFormat="false" ht="15" hidden="false" customHeight="true" outlineLevel="0" collapsed="false">
      <c r="A116" s="15" t="n">
        <f aca="false">A115+1</f>
        <v>108</v>
      </c>
      <c r="B116" s="16"/>
      <c r="C116" s="17" t="n">
        <f aca="false">SUM(D116:G116)</f>
        <v>0</v>
      </c>
      <c r="D116" s="18"/>
      <c r="E116" s="19"/>
      <c r="F116" s="19"/>
      <c r="G116" s="68"/>
    </row>
    <row r="117" customFormat="false" ht="15" hidden="false" customHeight="true" outlineLevel="0" collapsed="false">
      <c r="A117" s="15" t="n">
        <f aca="false">A116+1</f>
        <v>109</v>
      </c>
      <c r="B117" s="16"/>
      <c r="C117" s="17" t="n">
        <f aca="false">SUM(D117:G117)</f>
        <v>0</v>
      </c>
      <c r="D117" s="18"/>
      <c r="E117" s="19"/>
      <c r="F117" s="19"/>
      <c r="G117" s="68"/>
    </row>
    <row r="118" customFormat="false" ht="15" hidden="false" customHeight="true" outlineLevel="0" collapsed="false">
      <c r="A118" s="15" t="n">
        <f aca="false">A117+1</f>
        <v>110</v>
      </c>
      <c r="B118" s="16"/>
      <c r="C118" s="17" t="n">
        <f aca="false">SUM(D118:G118)</f>
        <v>0</v>
      </c>
      <c r="D118" s="18"/>
      <c r="E118" s="19"/>
      <c r="F118" s="19"/>
      <c r="G118" s="68"/>
    </row>
    <row r="119" customFormat="false" ht="15" hidden="false" customHeight="true" outlineLevel="0" collapsed="false">
      <c r="A119" s="15" t="n">
        <f aca="false">A118+1</f>
        <v>111</v>
      </c>
      <c r="B119" s="16"/>
      <c r="C119" s="17" t="n">
        <f aca="false">SUM(D119:G119)</f>
        <v>0</v>
      </c>
      <c r="D119" s="18"/>
      <c r="E119" s="19"/>
      <c r="F119" s="19"/>
      <c r="G119" s="68"/>
      <c r="H119" s="62" t="s">
        <v>14</v>
      </c>
    </row>
    <row r="120" customFormat="false" ht="15" hidden="false" customHeight="true" outlineLevel="0" collapsed="false">
      <c r="A120" s="15" t="n">
        <f aca="false">A119+1</f>
        <v>112</v>
      </c>
      <c r="B120" s="16"/>
      <c r="C120" s="17" t="n">
        <f aca="false">SUM(D120:G120)</f>
        <v>0</v>
      </c>
      <c r="D120" s="18"/>
      <c r="E120" s="19"/>
      <c r="F120" s="19"/>
      <c r="G120" s="68"/>
    </row>
    <row r="121" customFormat="false" ht="15" hidden="false" customHeight="true" outlineLevel="0" collapsed="false">
      <c r="A121" s="15" t="n">
        <f aca="false">A120+1</f>
        <v>113</v>
      </c>
      <c r="B121" s="16"/>
      <c r="C121" s="17" t="n">
        <f aca="false">SUM(D121:G121)</f>
        <v>0</v>
      </c>
      <c r="D121" s="18"/>
      <c r="E121" s="19"/>
      <c r="F121" s="19"/>
      <c r="G121" s="68"/>
    </row>
    <row r="122" customFormat="false" ht="15" hidden="false" customHeight="true" outlineLevel="0" collapsed="false">
      <c r="A122" s="15" t="n">
        <f aca="false">A121+1</f>
        <v>114</v>
      </c>
      <c r="B122" s="16"/>
      <c r="C122" s="17" t="n">
        <f aca="false">SUM(D122:G122)</f>
        <v>0</v>
      </c>
      <c r="D122" s="18"/>
      <c r="E122" s="19"/>
      <c r="F122" s="19"/>
      <c r="G122" s="68"/>
    </row>
    <row r="123" customFormat="false" ht="15" hidden="false" customHeight="true" outlineLevel="0" collapsed="false">
      <c r="A123" s="15" t="n">
        <f aca="false">A122+1</f>
        <v>115</v>
      </c>
      <c r="B123" s="16"/>
      <c r="C123" s="17" t="n">
        <f aca="false">SUM(D123:G123)</f>
        <v>0</v>
      </c>
      <c r="D123" s="18"/>
      <c r="E123" s="19"/>
      <c r="F123" s="19"/>
      <c r="G123" s="68"/>
    </row>
    <row r="124" customFormat="false" ht="15" hidden="false" customHeight="true" outlineLevel="0" collapsed="false">
      <c r="A124" s="15" t="n">
        <f aca="false">A123+1</f>
        <v>116</v>
      </c>
      <c r="B124" s="16"/>
      <c r="C124" s="17" t="n">
        <f aca="false">SUM(D124:G124)</f>
        <v>0</v>
      </c>
      <c r="D124" s="18"/>
      <c r="E124" s="19"/>
      <c r="F124" s="19"/>
      <c r="G124" s="68"/>
    </row>
    <row r="125" customFormat="false" ht="15" hidden="false" customHeight="true" outlineLevel="0" collapsed="false">
      <c r="A125" s="15" t="n">
        <f aca="false">A124+1</f>
        <v>117</v>
      </c>
      <c r="B125" s="16"/>
      <c r="C125" s="17" t="n">
        <f aca="false">SUM(D125:G125)</f>
        <v>0</v>
      </c>
      <c r="D125" s="18"/>
      <c r="E125" s="19"/>
      <c r="F125" s="19"/>
      <c r="G125" s="68"/>
    </row>
    <row r="126" customFormat="false" ht="15" hidden="false" customHeight="true" outlineLevel="0" collapsed="false">
      <c r="A126" s="15" t="n">
        <f aca="false">A125+1</f>
        <v>118</v>
      </c>
      <c r="B126" s="16"/>
      <c r="C126" s="17" t="n">
        <f aca="false">SUM(D126:G126)</f>
        <v>0</v>
      </c>
      <c r="D126" s="18"/>
      <c r="E126" s="19"/>
      <c r="F126" s="19"/>
      <c r="G126" s="68"/>
      <c r="L126" s="26"/>
    </row>
    <row r="127" customFormat="false" ht="15" hidden="false" customHeight="true" outlineLevel="0" collapsed="false">
      <c r="A127" s="15" t="n">
        <f aca="false">A126+1</f>
        <v>119</v>
      </c>
      <c r="B127" s="16"/>
      <c r="C127" s="17" t="n">
        <f aca="false">SUM(D127:G127)</f>
        <v>0</v>
      </c>
      <c r="D127" s="18"/>
      <c r="E127" s="19"/>
      <c r="F127" s="19"/>
      <c r="G127" s="68"/>
    </row>
    <row r="128" customFormat="false" ht="15" hidden="false" customHeight="true" outlineLevel="0" collapsed="false">
      <c r="A128" s="15" t="n">
        <f aca="false">A127+1</f>
        <v>120</v>
      </c>
      <c r="B128" s="16"/>
      <c r="C128" s="17" t="n">
        <f aca="false">SUM(D128:G128)</f>
        <v>0</v>
      </c>
      <c r="D128" s="18"/>
      <c r="E128" s="19"/>
      <c r="F128" s="19"/>
      <c r="G128" s="68"/>
    </row>
    <row r="129" customFormat="false" ht="13.8" hidden="false" customHeight="false" outlineLevel="0" collapsed="false">
      <c r="A129" s="64" t="s">
        <v>13</v>
      </c>
      <c r="B129" s="64"/>
      <c r="C129" s="28" t="n">
        <f aca="false">SUM(C9:C128)</f>
        <v>0</v>
      </c>
      <c r="D129" s="28" t="n">
        <f aca="false">SUM(D9:D128)</f>
        <v>0</v>
      </c>
      <c r="E129" s="28" t="n">
        <f aca="false">SUM(E9:E128)</f>
        <v>0</v>
      </c>
      <c r="F129" s="28" t="n">
        <f aca="false">SUM(F9:F128)</f>
        <v>25.97</v>
      </c>
      <c r="G129" s="30" t="n">
        <f aca="false">SUM(G9:G128)</f>
        <v>0</v>
      </c>
    </row>
    <row r="130" customFormat="false" ht="13.8" hidden="false" customHeight="false" outlineLevel="0" collapsed="false">
      <c r="C130" s="1" t="n">
        <f aca="false">0.62+0.18</f>
        <v>0.8</v>
      </c>
    </row>
    <row r="131" customFormat="false" ht="13.8" hidden="false" customHeight="false" outlineLevel="0" collapsed="false">
      <c r="C131" s="31"/>
      <c r="D131" s="26"/>
    </row>
    <row r="132" customFormat="false" ht="13.8" hidden="false" customHeight="false" outlineLevel="0" collapsed="false">
      <c r="C132" s="31" t="n">
        <f aca="false">C129+C130-C131</f>
        <v>0.8</v>
      </c>
      <c r="D132" s="31"/>
    </row>
    <row r="133" customFormat="false" ht="13.8" hidden="false" customHeight="false" outlineLevel="0" collapsed="false">
      <c r="C133" s="31"/>
      <c r="D133" s="26"/>
    </row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6" customFormat="false" ht="15" hidden="false" customHeight="false" outlineLevel="0" collapsed="false">
      <c r="C146" s="1" t="s">
        <v>14</v>
      </c>
    </row>
  </sheetData>
  <mergeCells count="7">
    <mergeCell ref="A2:G2"/>
    <mergeCell ref="A3:G3"/>
    <mergeCell ref="A4:G4"/>
    <mergeCell ref="A6:A7"/>
    <mergeCell ref="B6:B7"/>
    <mergeCell ref="C6:C7"/>
    <mergeCell ref="D6:G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L1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8" activePane="bottomLeft" state="frozen"/>
      <selection pane="topLeft" activeCell="A1" activeCellId="0" sqref="A1"/>
      <selection pane="bottomLeft" activeCell="F34" activeCellId="0" sqref="F3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25.14"/>
    <col collapsed="false" customWidth="true" hidden="false" outlineLevel="0" max="3" min="3" style="1" width="10.71"/>
    <col collapsed="false" customWidth="true" hidden="false" outlineLevel="0" max="4" min="4" style="1" width="8.71"/>
    <col collapsed="false" customWidth="true" hidden="false" outlineLevel="0" max="5" min="5" style="1" width="9.29"/>
    <col collapsed="false" customWidth="true" hidden="false" outlineLevel="0" max="6" min="6" style="1" width="10.58"/>
    <col collapsed="false" customWidth="true" hidden="false" outlineLevel="0" max="7" min="7" style="1" width="10.42"/>
    <col collapsed="false" customWidth="true" hidden="false" outlineLevel="0" max="8" min="8" style="1" width="10.29"/>
    <col collapsed="false" customWidth="false" hidden="false" outlineLevel="0" max="11" min="9" style="1" width="9.13"/>
    <col collapsed="false" customWidth="true" hidden="false" outlineLevel="0" max="12" min="12" style="1" width="14.57"/>
    <col collapsed="false" customWidth="false" hidden="false" outlineLevel="0" max="1024" min="13" style="1" width="9.13"/>
  </cols>
  <sheetData>
    <row r="2" customFormat="false" ht="15" hidden="false" customHeight="false" outlineLevel="0" collapsed="false">
      <c r="A2" s="37" t="s">
        <v>0</v>
      </c>
      <c r="B2" s="37"/>
      <c r="C2" s="37"/>
      <c r="D2" s="37"/>
      <c r="E2" s="37"/>
      <c r="F2" s="37"/>
      <c r="G2" s="37"/>
      <c r="H2" s="38"/>
    </row>
    <row r="3" s="4" customFormat="true" ht="14.25" hidden="false" customHeight="false" outlineLevel="0" collapsed="false">
      <c r="A3" s="41" t="s">
        <v>18</v>
      </c>
      <c r="B3" s="41"/>
      <c r="C3" s="41"/>
      <c r="D3" s="41"/>
      <c r="E3" s="41"/>
      <c r="F3" s="41"/>
      <c r="G3" s="41"/>
      <c r="H3" s="39"/>
      <c r="I3" s="3"/>
      <c r="J3" s="3"/>
    </row>
    <row r="4" s="4" customFormat="true" ht="14.25" hidden="false" customHeight="false" outlineLevel="0" collapsed="false">
      <c r="A4" s="5" t="s">
        <v>24</v>
      </c>
      <c r="B4" s="5"/>
      <c r="C4" s="5"/>
      <c r="D4" s="5"/>
      <c r="E4" s="5"/>
      <c r="F4" s="5"/>
      <c r="G4" s="5"/>
      <c r="H4" s="3"/>
      <c r="I4" s="3"/>
      <c r="J4" s="3"/>
    </row>
    <row r="5" customFormat="false" ht="15" hidden="false" customHeight="false" outlineLevel="0" collapsed="false">
      <c r="G5" s="6" t="s">
        <v>3</v>
      </c>
    </row>
    <row r="6" customFormat="false" ht="15" hidden="false" customHeight="true" outlineLevel="0" collapsed="false">
      <c r="A6" s="7" t="s">
        <v>4</v>
      </c>
      <c r="B6" s="7" t="s">
        <v>5</v>
      </c>
      <c r="C6" s="8" t="s">
        <v>6</v>
      </c>
      <c r="D6" s="7" t="s">
        <v>7</v>
      </c>
      <c r="E6" s="7"/>
      <c r="F6" s="7"/>
      <c r="G6" s="7"/>
    </row>
    <row r="7" customFormat="false" ht="33" hidden="false" customHeight="true" outlineLevel="0" collapsed="false">
      <c r="A7" s="7"/>
      <c r="B7" s="7"/>
      <c r="C7" s="8"/>
      <c r="D7" s="7" t="s">
        <v>10</v>
      </c>
      <c r="E7" s="7" t="s">
        <v>11</v>
      </c>
      <c r="F7" s="7" t="s">
        <v>12</v>
      </c>
      <c r="G7" s="7" t="s">
        <v>23</v>
      </c>
    </row>
    <row r="8" customFormat="false" ht="15" hidden="false" customHeight="false" outlineLevel="0" collapsed="false">
      <c r="A8" s="49" t="n">
        <v>1</v>
      </c>
      <c r="B8" s="12" t="n">
        <v>2</v>
      </c>
      <c r="C8" s="50" t="n">
        <v>3</v>
      </c>
      <c r="D8" s="48" t="n">
        <v>4</v>
      </c>
      <c r="E8" s="44" t="n">
        <v>5</v>
      </c>
      <c r="F8" s="44" t="n">
        <v>6</v>
      </c>
      <c r="G8" s="49" t="n">
        <v>7</v>
      </c>
    </row>
    <row r="9" customFormat="false" ht="15" hidden="false" customHeight="true" outlineLevel="0" collapsed="false">
      <c r="A9" s="21" t="n">
        <v>1</v>
      </c>
      <c r="B9" s="16"/>
      <c r="C9" s="17" t="n">
        <f aca="false">SUM(D9:G9)</f>
        <v>0</v>
      </c>
      <c r="D9" s="18"/>
      <c r="E9" s="19"/>
      <c r="F9" s="19"/>
      <c r="G9" s="20"/>
    </row>
    <row r="10" customFormat="false" ht="15" hidden="false" customHeight="true" outlineLevel="0" collapsed="false">
      <c r="A10" s="21" t="n">
        <f aca="false">A9+1</f>
        <v>2</v>
      </c>
      <c r="B10" s="16"/>
      <c r="C10" s="17" t="n">
        <f aca="false">SUM(D10:G10)</f>
        <v>0</v>
      </c>
      <c r="D10" s="18"/>
      <c r="E10" s="19"/>
      <c r="F10" s="19"/>
      <c r="G10" s="20"/>
    </row>
    <row r="11" customFormat="false" ht="15" hidden="false" customHeight="true" outlineLevel="0" collapsed="false">
      <c r="A11" s="21" t="n">
        <f aca="false">A10+1</f>
        <v>3</v>
      </c>
      <c r="B11" s="16"/>
      <c r="C11" s="17" t="n">
        <f aca="false">SUM(D11:G11)</f>
        <v>0</v>
      </c>
      <c r="D11" s="18"/>
      <c r="E11" s="19"/>
      <c r="F11" s="19"/>
      <c r="G11" s="20"/>
    </row>
    <row r="12" customFormat="false" ht="15" hidden="false" customHeight="true" outlineLevel="0" collapsed="false">
      <c r="A12" s="21" t="n">
        <f aca="false">A11+1</f>
        <v>4</v>
      </c>
      <c r="B12" s="16"/>
      <c r="C12" s="17" t="n">
        <f aca="false">SUM(D12:G12)</f>
        <v>0</v>
      </c>
      <c r="D12" s="18"/>
      <c r="E12" s="19"/>
      <c r="F12" s="19"/>
      <c r="G12" s="20"/>
    </row>
    <row r="13" customFormat="false" ht="15" hidden="false" customHeight="true" outlineLevel="0" collapsed="false">
      <c r="A13" s="21" t="n">
        <f aca="false">A12+1</f>
        <v>5</v>
      </c>
      <c r="B13" s="16"/>
      <c r="C13" s="17" t="n">
        <f aca="false">SUM(D13:G13)</f>
        <v>0</v>
      </c>
      <c r="D13" s="18"/>
      <c r="E13" s="19"/>
      <c r="F13" s="19"/>
      <c r="G13" s="20"/>
    </row>
    <row r="14" customFormat="false" ht="15" hidden="false" customHeight="true" outlineLevel="0" collapsed="false">
      <c r="A14" s="21" t="n">
        <f aca="false">A13+1</f>
        <v>6</v>
      </c>
      <c r="B14" s="16"/>
      <c r="C14" s="17" t="n">
        <f aca="false">SUM(D14:G14)</f>
        <v>0</v>
      </c>
      <c r="D14" s="18"/>
      <c r="E14" s="19"/>
      <c r="F14" s="19"/>
      <c r="G14" s="20"/>
    </row>
    <row r="15" customFormat="false" ht="15" hidden="false" customHeight="true" outlineLevel="0" collapsed="false">
      <c r="A15" s="21" t="n">
        <f aca="false">A14+1</f>
        <v>7</v>
      </c>
      <c r="B15" s="16"/>
      <c r="C15" s="17" t="n">
        <f aca="false">SUM(D15:G15)</f>
        <v>0</v>
      </c>
      <c r="D15" s="18"/>
      <c r="E15" s="19"/>
      <c r="F15" s="19"/>
      <c r="G15" s="20"/>
    </row>
    <row r="16" customFormat="false" ht="15" hidden="false" customHeight="true" outlineLevel="0" collapsed="false">
      <c r="A16" s="21" t="n">
        <f aca="false">A15+1</f>
        <v>8</v>
      </c>
      <c r="B16" s="16"/>
      <c r="C16" s="17" t="n">
        <f aca="false">SUM(D16:G16)</f>
        <v>0</v>
      </c>
      <c r="D16" s="18"/>
      <c r="E16" s="19"/>
      <c r="F16" s="19"/>
      <c r="G16" s="20"/>
    </row>
    <row r="17" customFormat="false" ht="15" hidden="false" customHeight="true" outlineLevel="0" collapsed="false">
      <c r="A17" s="21" t="n">
        <f aca="false">A16+1</f>
        <v>9</v>
      </c>
      <c r="B17" s="16"/>
      <c r="C17" s="17" t="n">
        <f aca="false">SUM(D17:G17)</f>
        <v>0</v>
      </c>
      <c r="D17" s="18"/>
      <c r="E17" s="19"/>
      <c r="F17" s="19"/>
      <c r="G17" s="20"/>
    </row>
    <row r="18" customFormat="false" ht="15" hidden="false" customHeight="true" outlineLevel="0" collapsed="false">
      <c r="A18" s="21" t="n">
        <f aca="false">A17+1</f>
        <v>10</v>
      </c>
      <c r="B18" s="16"/>
      <c r="C18" s="17" t="n">
        <f aca="false">SUM(D18:G18)</f>
        <v>0</v>
      </c>
      <c r="D18" s="18"/>
      <c r="E18" s="19"/>
      <c r="F18" s="19"/>
      <c r="G18" s="20"/>
    </row>
    <row r="19" customFormat="false" ht="15" hidden="false" customHeight="true" outlineLevel="0" collapsed="false">
      <c r="A19" s="21" t="n">
        <f aca="false">A18+1</f>
        <v>11</v>
      </c>
      <c r="B19" s="16"/>
      <c r="C19" s="17" t="n">
        <f aca="false">SUM(D19:G19)</f>
        <v>0</v>
      </c>
      <c r="D19" s="18"/>
      <c r="E19" s="19"/>
      <c r="F19" s="19"/>
      <c r="G19" s="20"/>
    </row>
    <row r="20" customFormat="false" ht="15" hidden="false" customHeight="true" outlineLevel="0" collapsed="false">
      <c r="A20" s="21" t="n">
        <f aca="false">A19+1</f>
        <v>12</v>
      </c>
      <c r="B20" s="16"/>
      <c r="C20" s="17" t="n">
        <f aca="false">SUM(D20:G20)</f>
        <v>0</v>
      </c>
      <c r="D20" s="18"/>
      <c r="E20" s="19"/>
      <c r="F20" s="19"/>
      <c r="G20" s="20"/>
    </row>
    <row r="21" customFormat="false" ht="15" hidden="false" customHeight="true" outlineLevel="0" collapsed="false">
      <c r="A21" s="21" t="n">
        <f aca="false">A20+1</f>
        <v>13</v>
      </c>
      <c r="B21" s="16"/>
      <c r="C21" s="17" t="n">
        <f aca="false">SUM(D21:G21)</f>
        <v>0</v>
      </c>
      <c r="D21" s="18"/>
      <c r="E21" s="19"/>
      <c r="F21" s="19"/>
      <c r="G21" s="20"/>
    </row>
    <row r="22" customFormat="false" ht="15" hidden="false" customHeight="true" outlineLevel="0" collapsed="false">
      <c r="A22" s="21" t="n">
        <f aca="false">A21+1</f>
        <v>14</v>
      </c>
      <c r="B22" s="16"/>
      <c r="C22" s="17" t="n">
        <f aca="false">SUM(D22:G22)</f>
        <v>0</v>
      </c>
      <c r="D22" s="18"/>
      <c r="E22" s="19"/>
      <c r="F22" s="19"/>
      <c r="G22" s="20"/>
    </row>
    <row r="23" customFormat="false" ht="15" hidden="false" customHeight="true" outlineLevel="0" collapsed="false">
      <c r="A23" s="21" t="n">
        <f aca="false">A22+1</f>
        <v>15</v>
      </c>
      <c r="B23" s="16"/>
      <c r="C23" s="17" t="n">
        <f aca="false">SUM(D23:G23)</f>
        <v>0</v>
      </c>
      <c r="D23" s="18"/>
      <c r="E23" s="19"/>
      <c r="F23" s="19"/>
      <c r="G23" s="20"/>
    </row>
    <row r="24" customFormat="false" ht="15" hidden="false" customHeight="true" outlineLevel="0" collapsed="false">
      <c r="A24" s="21" t="n">
        <f aca="false">A23+1</f>
        <v>16</v>
      </c>
      <c r="B24" s="16"/>
      <c r="C24" s="17" t="n">
        <f aca="false">SUM(D24:G24)</f>
        <v>0</v>
      </c>
      <c r="D24" s="18"/>
      <c r="E24" s="19"/>
      <c r="F24" s="19"/>
      <c r="G24" s="20"/>
    </row>
    <row r="25" customFormat="false" ht="15" hidden="false" customHeight="true" outlineLevel="0" collapsed="false">
      <c r="A25" s="21" t="n">
        <f aca="false">A24+1</f>
        <v>17</v>
      </c>
      <c r="B25" s="16"/>
      <c r="C25" s="17" t="n">
        <f aca="false">SUM(D25:G25)</f>
        <v>0</v>
      </c>
      <c r="D25" s="18"/>
      <c r="E25" s="19"/>
      <c r="F25" s="19"/>
      <c r="G25" s="20"/>
    </row>
    <row r="26" customFormat="false" ht="15" hidden="false" customHeight="true" outlineLevel="0" collapsed="false">
      <c r="A26" s="21" t="n">
        <f aca="false">A25+1</f>
        <v>18</v>
      </c>
      <c r="B26" s="16"/>
      <c r="C26" s="17" t="n">
        <f aca="false">SUM(D26:G26)</f>
        <v>0</v>
      </c>
      <c r="D26" s="18"/>
      <c r="E26" s="19"/>
      <c r="F26" s="19"/>
      <c r="G26" s="20"/>
    </row>
    <row r="27" customFormat="false" ht="15" hidden="false" customHeight="true" outlineLevel="0" collapsed="false">
      <c r="A27" s="21" t="n">
        <f aca="false">A26+1</f>
        <v>19</v>
      </c>
      <c r="B27" s="16"/>
      <c r="C27" s="17" t="n">
        <f aca="false">SUM(D27:G27)</f>
        <v>0</v>
      </c>
      <c r="D27" s="18"/>
      <c r="E27" s="19"/>
      <c r="F27" s="19"/>
      <c r="G27" s="20"/>
    </row>
    <row r="28" customFormat="false" ht="15" hidden="false" customHeight="true" outlineLevel="0" collapsed="false">
      <c r="A28" s="21" t="n">
        <f aca="false">A27+1</f>
        <v>20</v>
      </c>
      <c r="B28" s="16"/>
      <c r="C28" s="17" t="n">
        <f aca="false">SUM(D28:G28)</f>
        <v>0</v>
      </c>
      <c r="D28" s="18"/>
      <c r="E28" s="19"/>
      <c r="F28" s="19"/>
      <c r="G28" s="20"/>
    </row>
    <row r="29" customFormat="false" ht="15" hidden="false" customHeight="true" outlineLevel="0" collapsed="false">
      <c r="A29" s="21" t="n">
        <f aca="false">A28+1</f>
        <v>21</v>
      </c>
      <c r="B29" s="16"/>
      <c r="C29" s="17" t="n">
        <f aca="false">SUM(D29:G29)</f>
        <v>0</v>
      </c>
      <c r="D29" s="18"/>
      <c r="E29" s="19"/>
      <c r="F29" s="19"/>
      <c r="G29" s="20"/>
    </row>
    <row r="30" customFormat="false" ht="15" hidden="false" customHeight="true" outlineLevel="0" collapsed="false">
      <c r="A30" s="21" t="n">
        <f aca="false">A29+1</f>
        <v>22</v>
      </c>
      <c r="B30" s="16"/>
      <c r="C30" s="17" t="n">
        <f aca="false">SUM(D30:G30)</f>
        <v>0</v>
      </c>
      <c r="D30" s="18"/>
      <c r="E30" s="19"/>
      <c r="F30" s="19"/>
      <c r="G30" s="20"/>
    </row>
    <row r="31" customFormat="false" ht="15" hidden="false" customHeight="true" outlineLevel="0" collapsed="false">
      <c r="A31" s="21" t="n">
        <f aca="false">A30+1</f>
        <v>23</v>
      </c>
      <c r="B31" s="16"/>
      <c r="C31" s="17" t="n">
        <f aca="false">SUM(D31:G31)</f>
        <v>0</v>
      </c>
      <c r="D31" s="18"/>
      <c r="E31" s="19"/>
      <c r="F31" s="19"/>
      <c r="G31" s="20"/>
    </row>
    <row r="32" customFormat="false" ht="15" hidden="false" customHeight="true" outlineLevel="0" collapsed="false">
      <c r="A32" s="21" t="n">
        <f aca="false">A31+1</f>
        <v>24</v>
      </c>
      <c r="B32" s="16"/>
      <c r="C32" s="17" t="n">
        <f aca="false">SUM(D32:G32)</f>
        <v>0</v>
      </c>
      <c r="D32" s="18"/>
      <c r="E32" s="19"/>
      <c r="F32" s="19"/>
      <c r="G32" s="20"/>
    </row>
    <row r="33" customFormat="false" ht="15" hidden="false" customHeight="true" outlineLevel="0" collapsed="false">
      <c r="A33" s="21" t="n">
        <f aca="false">A32+1</f>
        <v>25</v>
      </c>
      <c r="B33" s="16"/>
      <c r="C33" s="17" t="n">
        <f aca="false">SUM(D33:G33)</f>
        <v>0</v>
      </c>
      <c r="D33" s="18"/>
      <c r="E33" s="19"/>
      <c r="F33" s="19"/>
      <c r="G33" s="20"/>
    </row>
    <row r="34" customFormat="false" ht="15" hidden="false" customHeight="true" outlineLevel="0" collapsed="false">
      <c r="A34" s="21" t="n">
        <f aca="false">A33+1</f>
        <v>26</v>
      </c>
      <c r="B34" s="16"/>
      <c r="C34" s="17" t="n">
        <f aca="false">SUM(D34:G34)</f>
        <v>0</v>
      </c>
      <c r="D34" s="18"/>
      <c r="E34" s="19"/>
      <c r="F34" s="19"/>
      <c r="G34" s="20"/>
    </row>
    <row r="35" customFormat="false" ht="15" hidden="false" customHeight="true" outlineLevel="0" collapsed="false">
      <c r="A35" s="21" t="n">
        <f aca="false">A34+1</f>
        <v>27</v>
      </c>
      <c r="B35" s="16"/>
      <c r="C35" s="17" t="n">
        <f aca="false">SUM(D35:G35)</f>
        <v>0</v>
      </c>
      <c r="D35" s="18"/>
      <c r="E35" s="19"/>
      <c r="F35" s="19"/>
      <c r="G35" s="20"/>
    </row>
    <row r="36" customFormat="false" ht="15" hidden="false" customHeight="true" outlineLevel="0" collapsed="false">
      <c r="A36" s="21" t="n">
        <f aca="false">A35+1</f>
        <v>28</v>
      </c>
      <c r="B36" s="16"/>
      <c r="C36" s="17" t="n">
        <f aca="false">SUM(D36:G36)</f>
        <v>0</v>
      </c>
      <c r="D36" s="18"/>
      <c r="E36" s="19"/>
      <c r="F36" s="19"/>
      <c r="G36" s="20"/>
    </row>
    <row r="37" customFormat="false" ht="15" hidden="false" customHeight="true" outlineLevel="0" collapsed="false">
      <c r="A37" s="21" t="n">
        <f aca="false">A36+1</f>
        <v>29</v>
      </c>
      <c r="B37" s="16"/>
      <c r="C37" s="17" t="n">
        <f aca="false">SUM(D37:G37)</f>
        <v>0</v>
      </c>
      <c r="D37" s="18"/>
      <c r="E37" s="19"/>
      <c r="F37" s="19"/>
      <c r="G37" s="20"/>
    </row>
    <row r="38" customFormat="false" ht="15" hidden="false" customHeight="true" outlineLevel="0" collapsed="false">
      <c r="A38" s="21" t="n">
        <f aca="false">A37+1</f>
        <v>30</v>
      </c>
      <c r="B38" s="16"/>
      <c r="C38" s="17" t="n">
        <f aca="false">SUM(D38:G38)</f>
        <v>0</v>
      </c>
      <c r="D38" s="18"/>
      <c r="E38" s="19"/>
      <c r="F38" s="19"/>
      <c r="G38" s="20"/>
    </row>
    <row r="39" customFormat="false" ht="15" hidden="false" customHeight="true" outlineLevel="0" collapsed="false">
      <c r="A39" s="21" t="n">
        <f aca="false">A38+1</f>
        <v>31</v>
      </c>
      <c r="B39" s="16"/>
      <c r="C39" s="17" t="n">
        <f aca="false">SUM(D39:G39)</f>
        <v>0</v>
      </c>
      <c r="D39" s="18"/>
      <c r="E39" s="19"/>
      <c r="F39" s="19"/>
      <c r="G39" s="20"/>
    </row>
    <row r="40" customFormat="false" ht="15" hidden="false" customHeight="true" outlineLevel="0" collapsed="false">
      <c r="A40" s="21" t="n">
        <f aca="false">A39+1</f>
        <v>32</v>
      </c>
      <c r="B40" s="16"/>
      <c r="C40" s="17" t="n">
        <f aca="false">SUM(D40:G40)</f>
        <v>0</v>
      </c>
      <c r="D40" s="18"/>
      <c r="E40" s="19"/>
      <c r="F40" s="19"/>
      <c r="G40" s="20"/>
    </row>
    <row r="41" customFormat="false" ht="15" hidden="false" customHeight="true" outlineLevel="0" collapsed="false">
      <c r="A41" s="21" t="n">
        <f aca="false">A40+1</f>
        <v>33</v>
      </c>
      <c r="B41" s="16"/>
      <c r="C41" s="17" t="n">
        <f aca="false">SUM(D41:G41)</f>
        <v>0</v>
      </c>
      <c r="D41" s="18"/>
      <c r="E41" s="19"/>
      <c r="F41" s="19"/>
      <c r="G41" s="20"/>
    </row>
    <row r="42" customFormat="false" ht="15" hidden="false" customHeight="true" outlineLevel="0" collapsed="false">
      <c r="A42" s="21" t="n">
        <f aca="false">A41+1</f>
        <v>34</v>
      </c>
      <c r="B42" s="16"/>
      <c r="C42" s="17" t="n">
        <f aca="false">SUM(D42:G42)</f>
        <v>0</v>
      </c>
      <c r="D42" s="18"/>
      <c r="E42" s="19"/>
      <c r="F42" s="19"/>
      <c r="G42" s="20"/>
    </row>
    <row r="43" customFormat="false" ht="15" hidden="false" customHeight="true" outlineLevel="0" collapsed="false">
      <c r="A43" s="21" t="n">
        <f aca="false">A42+1</f>
        <v>35</v>
      </c>
      <c r="B43" s="16"/>
      <c r="C43" s="17" t="n">
        <f aca="false">SUM(D43:G43)</f>
        <v>0</v>
      </c>
      <c r="D43" s="18"/>
      <c r="E43" s="19"/>
      <c r="F43" s="19"/>
      <c r="G43" s="20"/>
    </row>
    <row r="44" customFormat="false" ht="15" hidden="false" customHeight="true" outlineLevel="0" collapsed="false">
      <c r="A44" s="21" t="n">
        <f aca="false">A43+1</f>
        <v>36</v>
      </c>
      <c r="B44" s="16"/>
      <c r="C44" s="17" t="n">
        <f aca="false">SUM(D44:G44)</f>
        <v>0</v>
      </c>
      <c r="D44" s="18"/>
      <c r="E44" s="19"/>
      <c r="F44" s="19"/>
      <c r="G44" s="20"/>
    </row>
    <row r="45" customFormat="false" ht="15" hidden="false" customHeight="true" outlineLevel="0" collapsed="false">
      <c r="A45" s="21" t="n">
        <f aca="false">A44+1</f>
        <v>37</v>
      </c>
      <c r="B45" s="16"/>
      <c r="C45" s="17" t="n">
        <f aca="false">SUM(D45:G45)</f>
        <v>0</v>
      </c>
      <c r="D45" s="18"/>
      <c r="E45" s="19"/>
      <c r="F45" s="19"/>
      <c r="G45" s="20"/>
    </row>
    <row r="46" customFormat="false" ht="15" hidden="false" customHeight="true" outlineLevel="0" collapsed="false">
      <c r="A46" s="21" t="n">
        <f aca="false">A45+1</f>
        <v>38</v>
      </c>
      <c r="B46" s="16"/>
      <c r="C46" s="17" t="n">
        <f aca="false">SUM(D46:G46)</f>
        <v>0</v>
      </c>
      <c r="D46" s="18"/>
      <c r="E46" s="19"/>
      <c r="F46" s="19"/>
      <c r="G46" s="20"/>
    </row>
    <row r="47" customFormat="false" ht="15" hidden="false" customHeight="true" outlineLevel="0" collapsed="false">
      <c r="A47" s="21" t="n">
        <f aca="false">A46+1</f>
        <v>39</v>
      </c>
      <c r="B47" s="16"/>
      <c r="C47" s="17" t="n">
        <f aca="false">SUM(D47:G47)</f>
        <v>0</v>
      </c>
      <c r="D47" s="18"/>
      <c r="E47" s="19"/>
      <c r="F47" s="19"/>
      <c r="G47" s="20"/>
    </row>
    <row r="48" customFormat="false" ht="15" hidden="false" customHeight="true" outlineLevel="0" collapsed="false">
      <c r="A48" s="21" t="n">
        <f aca="false">A47+1</f>
        <v>40</v>
      </c>
      <c r="B48" s="16"/>
      <c r="C48" s="17" t="n">
        <f aca="false">SUM(D48:G48)</f>
        <v>0</v>
      </c>
      <c r="D48" s="18"/>
      <c r="E48" s="19"/>
      <c r="F48" s="19"/>
      <c r="G48" s="20"/>
    </row>
    <row r="49" customFormat="false" ht="15" hidden="false" customHeight="true" outlineLevel="0" collapsed="false">
      <c r="A49" s="21" t="n">
        <f aca="false">A48+1</f>
        <v>41</v>
      </c>
      <c r="B49" s="16"/>
      <c r="C49" s="17" t="n">
        <f aca="false">SUM(D49:G49)</f>
        <v>0</v>
      </c>
      <c r="D49" s="18"/>
      <c r="E49" s="19"/>
      <c r="F49" s="19"/>
      <c r="G49" s="20"/>
    </row>
    <row r="50" customFormat="false" ht="15" hidden="false" customHeight="true" outlineLevel="0" collapsed="false">
      <c r="A50" s="21" t="n">
        <f aca="false">A49+1</f>
        <v>42</v>
      </c>
      <c r="B50" s="16"/>
      <c r="C50" s="17" t="n">
        <f aca="false">SUM(D50:G50)</f>
        <v>0</v>
      </c>
      <c r="D50" s="18"/>
      <c r="E50" s="19"/>
      <c r="F50" s="19"/>
      <c r="G50" s="20"/>
    </row>
    <row r="51" customFormat="false" ht="15" hidden="false" customHeight="true" outlineLevel="0" collapsed="false">
      <c r="A51" s="21" t="n">
        <f aca="false">A50+1</f>
        <v>43</v>
      </c>
      <c r="B51" s="16"/>
      <c r="C51" s="17" t="n">
        <f aca="false">SUM(D51:G51)</f>
        <v>0</v>
      </c>
      <c r="D51" s="18"/>
      <c r="E51" s="19"/>
      <c r="F51" s="19"/>
      <c r="G51" s="20"/>
    </row>
    <row r="52" customFormat="false" ht="15" hidden="false" customHeight="true" outlineLevel="0" collapsed="false">
      <c r="A52" s="21" t="n">
        <f aca="false">A51+1</f>
        <v>44</v>
      </c>
      <c r="B52" s="16"/>
      <c r="C52" s="17" t="n">
        <f aca="false">SUM(D52:G52)</f>
        <v>0</v>
      </c>
      <c r="D52" s="18"/>
      <c r="E52" s="19"/>
      <c r="F52" s="19"/>
      <c r="G52" s="20"/>
    </row>
    <row r="53" customFormat="false" ht="15" hidden="false" customHeight="true" outlineLevel="0" collapsed="false">
      <c r="A53" s="21" t="n">
        <f aca="false">A52+1</f>
        <v>45</v>
      </c>
      <c r="B53" s="16"/>
      <c r="C53" s="17" t="n">
        <f aca="false">SUM(D53:G53)</f>
        <v>0</v>
      </c>
      <c r="D53" s="18"/>
      <c r="E53" s="19"/>
      <c r="F53" s="19"/>
      <c r="G53" s="20"/>
    </row>
    <row r="54" customFormat="false" ht="15" hidden="false" customHeight="true" outlineLevel="0" collapsed="false">
      <c r="A54" s="21" t="n">
        <f aca="false">A53+1</f>
        <v>46</v>
      </c>
      <c r="B54" s="16"/>
      <c r="C54" s="17" t="n">
        <f aca="false">SUM(D54:G54)</f>
        <v>0</v>
      </c>
      <c r="D54" s="18"/>
      <c r="E54" s="19"/>
      <c r="F54" s="19"/>
      <c r="G54" s="20"/>
    </row>
    <row r="55" customFormat="false" ht="15" hidden="false" customHeight="true" outlineLevel="0" collapsed="false">
      <c r="A55" s="21" t="n">
        <f aca="false">A54+1</f>
        <v>47</v>
      </c>
      <c r="B55" s="16"/>
      <c r="C55" s="17" t="n">
        <f aca="false">SUM(D55:G55)</f>
        <v>0</v>
      </c>
      <c r="D55" s="18"/>
      <c r="E55" s="19"/>
      <c r="F55" s="19"/>
      <c r="G55" s="20"/>
    </row>
    <row r="56" customFormat="false" ht="15" hidden="false" customHeight="true" outlineLevel="0" collapsed="false">
      <c r="A56" s="21" t="n">
        <f aca="false">A55+1</f>
        <v>48</v>
      </c>
      <c r="B56" s="16"/>
      <c r="C56" s="17" t="n">
        <f aca="false">SUM(D56:G56)</f>
        <v>0</v>
      </c>
      <c r="D56" s="18"/>
      <c r="E56" s="19"/>
      <c r="F56" s="19"/>
      <c r="G56" s="20"/>
    </row>
    <row r="57" customFormat="false" ht="15" hidden="false" customHeight="true" outlineLevel="0" collapsed="false">
      <c r="A57" s="21" t="n">
        <f aca="false">A56+1</f>
        <v>49</v>
      </c>
      <c r="B57" s="16"/>
      <c r="C57" s="17" t="n">
        <f aca="false">SUM(D57:G57)</f>
        <v>0</v>
      </c>
      <c r="D57" s="18"/>
      <c r="E57" s="19"/>
      <c r="F57" s="19"/>
      <c r="G57" s="20"/>
    </row>
    <row r="58" customFormat="false" ht="15" hidden="false" customHeight="true" outlineLevel="0" collapsed="false">
      <c r="A58" s="21" t="n">
        <f aca="false">A57+1</f>
        <v>50</v>
      </c>
      <c r="B58" s="16"/>
      <c r="C58" s="17" t="n">
        <f aca="false">SUM(D58:G58)</f>
        <v>0</v>
      </c>
      <c r="D58" s="18"/>
      <c r="E58" s="19"/>
      <c r="F58" s="19"/>
      <c r="G58" s="20"/>
      <c r="H58" s="69"/>
    </row>
    <row r="59" customFormat="false" ht="15" hidden="false" customHeight="true" outlineLevel="0" collapsed="false">
      <c r="A59" s="21" t="n">
        <f aca="false">A58+1</f>
        <v>51</v>
      </c>
      <c r="B59" s="16"/>
      <c r="C59" s="17" t="n">
        <f aca="false">SUM(D59:G59)</f>
        <v>0</v>
      </c>
      <c r="D59" s="18"/>
      <c r="E59" s="19"/>
      <c r="F59" s="19"/>
      <c r="G59" s="20"/>
    </row>
    <row r="60" customFormat="false" ht="15" hidden="false" customHeight="true" outlineLevel="0" collapsed="false">
      <c r="A60" s="21" t="n">
        <f aca="false">A59+1</f>
        <v>52</v>
      </c>
      <c r="B60" s="16"/>
      <c r="C60" s="17" t="n">
        <f aca="false">SUM(D60:G60)</f>
        <v>79.38</v>
      </c>
      <c r="D60" s="18"/>
      <c r="E60" s="19"/>
      <c r="F60" s="19" t="n">
        <f aca="false">5.88+73.5</f>
        <v>79.38</v>
      </c>
      <c r="G60" s="20"/>
    </row>
    <row r="61" customFormat="false" ht="15" hidden="false" customHeight="true" outlineLevel="0" collapsed="false">
      <c r="A61" s="21" t="n">
        <f aca="false">A60+1</f>
        <v>53</v>
      </c>
      <c r="B61" s="16"/>
      <c r="C61" s="17" t="n">
        <f aca="false">SUM(D61:G61)</f>
        <v>0</v>
      </c>
      <c r="D61" s="18"/>
      <c r="E61" s="19"/>
      <c r="F61" s="19"/>
      <c r="G61" s="20"/>
    </row>
    <row r="62" customFormat="false" ht="15" hidden="false" customHeight="true" outlineLevel="0" collapsed="false">
      <c r="A62" s="21" t="n">
        <f aca="false">A61+1</f>
        <v>54</v>
      </c>
      <c r="B62" s="16"/>
      <c r="C62" s="17" t="n">
        <f aca="false">SUM(D62:G62)</f>
        <v>0</v>
      </c>
      <c r="D62" s="18"/>
      <c r="E62" s="19"/>
      <c r="F62" s="19"/>
      <c r="G62" s="20"/>
    </row>
    <row r="63" customFormat="false" ht="15" hidden="false" customHeight="true" outlineLevel="0" collapsed="false">
      <c r="A63" s="21" t="n">
        <f aca="false">A62+1</f>
        <v>55</v>
      </c>
      <c r="B63" s="16"/>
      <c r="C63" s="17" t="n">
        <f aca="false">SUM(D63:G63)</f>
        <v>0</v>
      </c>
      <c r="D63" s="18"/>
      <c r="E63" s="19"/>
      <c r="F63" s="19"/>
      <c r="G63" s="20"/>
    </row>
    <row r="64" customFormat="false" ht="15" hidden="false" customHeight="true" outlineLevel="0" collapsed="false">
      <c r="A64" s="21" t="n">
        <f aca="false">A63+1</f>
        <v>56</v>
      </c>
      <c r="B64" s="16"/>
      <c r="C64" s="17" t="n">
        <f aca="false">SUM(D64:G64)</f>
        <v>0</v>
      </c>
      <c r="D64" s="18"/>
      <c r="E64" s="19"/>
      <c r="F64" s="19"/>
      <c r="G64" s="20"/>
      <c r="H64" s="62"/>
      <c r="I64" s="62"/>
    </row>
    <row r="65" customFormat="false" ht="15" hidden="false" customHeight="true" outlineLevel="0" collapsed="false">
      <c r="A65" s="21" t="n">
        <f aca="false">A64+1</f>
        <v>57</v>
      </c>
      <c r="B65" s="16"/>
      <c r="C65" s="17" t="n">
        <f aca="false">SUM(D65:G65)</f>
        <v>0</v>
      </c>
      <c r="D65" s="18"/>
      <c r="E65" s="19"/>
      <c r="F65" s="19"/>
      <c r="G65" s="20"/>
    </row>
    <row r="66" customFormat="false" ht="15" hidden="false" customHeight="true" outlineLevel="0" collapsed="false">
      <c r="A66" s="21" t="n">
        <f aca="false">A65+1</f>
        <v>58</v>
      </c>
      <c r="B66" s="16"/>
      <c r="C66" s="17" t="n">
        <f aca="false">SUM(D66:G66)</f>
        <v>0</v>
      </c>
      <c r="D66" s="18"/>
      <c r="E66" s="19"/>
      <c r="F66" s="19"/>
      <c r="G66" s="20"/>
    </row>
    <row r="67" customFormat="false" ht="15" hidden="false" customHeight="true" outlineLevel="0" collapsed="false">
      <c r="A67" s="21" t="n">
        <f aca="false">A66+1</f>
        <v>59</v>
      </c>
      <c r="B67" s="16"/>
      <c r="C67" s="17" t="n">
        <f aca="false">SUM(D67:G67)</f>
        <v>0</v>
      </c>
      <c r="D67" s="18"/>
      <c r="E67" s="19"/>
      <c r="F67" s="19"/>
      <c r="G67" s="20"/>
    </row>
    <row r="68" customFormat="false" ht="15" hidden="false" customHeight="true" outlineLevel="0" collapsed="false">
      <c r="A68" s="21" t="n">
        <f aca="false">A67+1</f>
        <v>60</v>
      </c>
      <c r="B68" s="16"/>
      <c r="C68" s="17" t="n">
        <f aca="false">SUM(D68:G68)</f>
        <v>0</v>
      </c>
      <c r="D68" s="18"/>
      <c r="E68" s="19"/>
      <c r="F68" s="19"/>
      <c r="G68" s="20"/>
    </row>
    <row r="69" customFormat="false" ht="15" hidden="false" customHeight="true" outlineLevel="0" collapsed="false">
      <c r="A69" s="21" t="n">
        <f aca="false">A68+1</f>
        <v>61</v>
      </c>
      <c r="B69" s="16"/>
      <c r="C69" s="17" t="n">
        <f aca="false">SUM(D69:G69)</f>
        <v>0</v>
      </c>
      <c r="D69" s="18"/>
      <c r="E69" s="19"/>
      <c r="F69" s="19"/>
      <c r="G69" s="20"/>
    </row>
    <row r="70" customFormat="false" ht="15" hidden="false" customHeight="true" outlineLevel="0" collapsed="false">
      <c r="A70" s="21" t="n">
        <f aca="false">A69+1</f>
        <v>62</v>
      </c>
      <c r="B70" s="16"/>
      <c r="C70" s="17" t="n">
        <f aca="false">SUM(D70:G70)</f>
        <v>0</v>
      </c>
      <c r="D70" s="18"/>
      <c r="E70" s="19"/>
      <c r="F70" s="19"/>
      <c r="G70" s="20"/>
    </row>
    <row r="71" customFormat="false" ht="15" hidden="false" customHeight="true" outlineLevel="0" collapsed="false">
      <c r="A71" s="21" t="n">
        <f aca="false">A70+1</f>
        <v>63</v>
      </c>
      <c r="B71" s="16"/>
      <c r="C71" s="17" t="n">
        <f aca="false">SUM(D71:G71)</f>
        <v>0</v>
      </c>
      <c r="D71" s="18"/>
      <c r="E71" s="19"/>
      <c r="F71" s="19"/>
      <c r="G71" s="20"/>
    </row>
    <row r="72" customFormat="false" ht="15" hidden="false" customHeight="true" outlineLevel="0" collapsed="false">
      <c r="A72" s="21" t="n">
        <f aca="false">A71+1</f>
        <v>64</v>
      </c>
      <c r="B72" s="16"/>
      <c r="C72" s="17" t="n">
        <f aca="false">SUM(D72:G72)</f>
        <v>0</v>
      </c>
      <c r="D72" s="18"/>
      <c r="E72" s="19"/>
      <c r="F72" s="19"/>
      <c r="G72" s="20"/>
    </row>
    <row r="73" customFormat="false" ht="15" hidden="false" customHeight="true" outlineLevel="0" collapsed="false">
      <c r="A73" s="21" t="n">
        <f aca="false">A72+1</f>
        <v>65</v>
      </c>
      <c r="B73" s="16"/>
      <c r="C73" s="17" t="n">
        <f aca="false">SUM(D73:G73)</f>
        <v>0</v>
      </c>
      <c r="D73" s="18"/>
      <c r="E73" s="19"/>
      <c r="F73" s="19"/>
      <c r="G73" s="20"/>
    </row>
    <row r="74" customFormat="false" ht="15" hidden="false" customHeight="true" outlineLevel="0" collapsed="false">
      <c r="A74" s="21" t="n">
        <f aca="false">A73+1</f>
        <v>66</v>
      </c>
      <c r="B74" s="16"/>
      <c r="C74" s="17" t="n">
        <f aca="false">SUM(D74:G74)</f>
        <v>0</v>
      </c>
      <c r="D74" s="18"/>
      <c r="E74" s="19"/>
      <c r="F74" s="19"/>
      <c r="G74" s="20"/>
    </row>
    <row r="75" customFormat="false" ht="15" hidden="false" customHeight="true" outlineLevel="0" collapsed="false">
      <c r="A75" s="21" t="n">
        <f aca="false">A74+1</f>
        <v>67</v>
      </c>
      <c r="B75" s="16"/>
      <c r="C75" s="17" t="n">
        <f aca="false">SUM(D75:G75)</f>
        <v>0</v>
      </c>
      <c r="D75" s="18"/>
      <c r="E75" s="19"/>
      <c r="F75" s="19"/>
      <c r="G75" s="20"/>
    </row>
    <row r="76" customFormat="false" ht="15" hidden="false" customHeight="true" outlineLevel="0" collapsed="false">
      <c r="A76" s="21" t="n">
        <f aca="false">A75+1</f>
        <v>68</v>
      </c>
      <c r="B76" s="16"/>
      <c r="C76" s="17" t="n">
        <f aca="false">SUM(D76:G76)</f>
        <v>0</v>
      </c>
      <c r="D76" s="18"/>
      <c r="E76" s="19"/>
      <c r="F76" s="19"/>
      <c r="G76" s="20"/>
    </row>
    <row r="77" customFormat="false" ht="15" hidden="false" customHeight="true" outlineLevel="0" collapsed="false">
      <c r="A77" s="21" t="n">
        <f aca="false">A76+1</f>
        <v>69</v>
      </c>
      <c r="B77" s="16"/>
      <c r="C77" s="17" t="n">
        <f aca="false">SUM(D77:G77)</f>
        <v>0</v>
      </c>
      <c r="D77" s="18"/>
      <c r="E77" s="19"/>
      <c r="F77" s="19"/>
      <c r="G77" s="20"/>
    </row>
    <row r="78" customFormat="false" ht="15" hidden="false" customHeight="true" outlineLevel="0" collapsed="false">
      <c r="A78" s="21" t="n">
        <f aca="false">A77+1</f>
        <v>70</v>
      </c>
      <c r="B78" s="16"/>
      <c r="C78" s="17" t="n">
        <f aca="false">SUM(D78:G78)</f>
        <v>0</v>
      </c>
      <c r="D78" s="18"/>
      <c r="E78" s="19"/>
      <c r="F78" s="19"/>
      <c r="G78" s="20"/>
    </row>
    <row r="79" customFormat="false" ht="15" hidden="false" customHeight="true" outlineLevel="0" collapsed="false">
      <c r="A79" s="21" t="n">
        <f aca="false">A78+1</f>
        <v>71</v>
      </c>
      <c r="B79" s="16"/>
      <c r="C79" s="17" t="n">
        <f aca="false">SUM(D79:G79)</f>
        <v>0</v>
      </c>
      <c r="D79" s="18"/>
      <c r="E79" s="19"/>
      <c r="F79" s="19"/>
      <c r="G79" s="20"/>
    </row>
    <row r="80" customFormat="false" ht="15" hidden="false" customHeight="true" outlineLevel="0" collapsed="false">
      <c r="A80" s="21" t="n">
        <f aca="false">A79+1</f>
        <v>72</v>
      </c>
      <c r="B80" s="16"/>
      <c r="C80" s="17" t="n">
        <f aca="false">SUM(D80:G80)</f>
        <v>0</v>
      </c>
      <c r="D80" s="18"/>
      <c r="E80" s="19"/>
      <c r="F80" s="19"/>
      <c r="G80" s="20"/>
    </row>
    <row r="81" customFormat="false" ht="15" hidden="false" customHeight="true" outlineLevel="0" collapsed="false">
      <c r="A81" s="21" t="n">
        <f aca="false">A80+1</f>
        <v>73</v>
      </c>
      <c r="B81" s="25"/>
      <c r="C81" s="17" t="n">
        <f aca="false">SUM(D81:G81)</f>
        <v>0</v>
      </c>
      <c r="D81" s="18"/>
      <c r="E81" s="19"/>
      <c r="F81" s="19"/>
      <c r="G81" s="20"/>
    </row>
    <row r="82" customFormat="false" ht="15" hidden="false" customHeight="true" outlineLevel="0" collapsed="false">
      <c r="A82" s="21" t="n">
        <f aca="false">A81+1</f>
        <v>74</v>
      </c>
      <c r="B82" s="16"/>
      <c r="C82" s="17" t="n">
        <f aca="false">SUM(D82:G82)</f>
        <v>0</v>
      </c>
      <c r="D82" s="18"/>
      <c r="E82" s="19"/>
      <c r="F82" s="19"/>
      <c r="G82" s="20"/>
    </row>
    <row r="83" customFormat="false" ht="15" hidden="false" customHeight="true" outlineLevel="0" collapsed="false">
      <c r="A83" s="21" t="n">
        <f aca="false">A82+1</f>
        <v>75</v>
      </c>
      <c r="B83" s="16"/>
      <c r="C83" s="17" t="n">
        <f aca="false">SUM(D83:G83)</f>
        <v>0</v>
      </c>
      <c r="D83" s="18"/>
      <c r="E83" s="19"/>
      <c r="F83" s="19"/>
      <c r="G83" s="20"/>
    </row>
    <row r="84" customFormat="false" ht="15" hidden="false" customHeight="true" outlineLevel="0" collapsed="false">
      <c r="A84" s="21" t="n">
        <f aca="false">A83+1</f>
        <v>76</v>
      </c>
      <c r="B84" s="16"/>
      <c r="C84" s="17" t="n">
        <f aca="false">SUM(D84:G84)</f>
        <v>0</v>
      </c>
      <c r="D84" s="18"/>
      <c r="E84" s="19"/>
      <c r="F84" s="19"/>
      <c r="G84" s="20"/>
    </row>
    <row r="85" customFormat="false" ht="15" hidden="false" customHeight="true" outlineLevel="0" collapsed="false">
      <c r="A85" s="21" t="n">
        <f aca="false">A84+1</f>
        <v>77</v>
      </c>
      <c r="B85" s="16"/>
      <c r="C85" s="17" t="n">
        <f aca="false">SUM(D85:G85)</f>
        <v>0</v>
      </c>
      <c r="D85" s="18"/>
      <c r="E85" s="19"/>
      <c r="F85" s="19"/>
      <c r="G85" s="20"/>
    </row>
    <row r="86" customFormat="false" ht="15" hidden="false" customHeight="true" outlineLevel="0" collapsed="false">
      <c r="A86" s="21" t="n">
        <f aca="false">A85+1</f>
        <v>78</v>
      </c>
      <c r="B86" s="16"/>
      <c r="C86" s="17" t="n">
        <f aca="false">SUM(D86:G86)</f>
        <v>0</v>
      </c>
      <c r="D86" s="18"/>
      <c r="E86" s="19"/>
      <c r="F86" s="19"/>
      <c r="G86" s="20"/>
    </row>
    <row r="87" customFormat="false" ht="15" hidden="false" customHeight="true" outlineLevel="0" collapsed="false">
      <c r="A87" s="21" t="n">
        <f aca="false">A86+1</f>
        <v>79</v>
      </c>
      <c r="B87" s="16"/>
      <c r="C87" s="17" t="n">
        <f aca="false">SUM(D87:G87)</f>
        <v>0</v>
      </c>
      <c r="D87" s="18"/>
      <c r="E87" s="19"/>
      <c r="F87" s="19"/>
      <c r="G87" s="20"/>
      <c r="H87" s="62"/>
    </row>
    <row r="88" customFormat="false" ht="15" hidden="false" customHeight="true" outlineLevel="0" collapsed="false">
      <c r="A88" s="21" t="n">
        <f aca="false">A87+1</f>
        <v>80</v>
      </c>
      <c r="B88" s="16"/>
      <c r="C88" s="17" t="n">
        <f aca="false">SUM(D88:G88)</f>
        <v>0</v>
      </c>
      <c r="D88" s="18"/>
      <c r="E88" s="19"/>
      <c r="F88" s="19"/>
      <c r="G88" s="20"/>
    </row>
    <row r="89" customFormat="false" ht="15" hidden="false" customHeight="true" outlineLevel="0" collapsed="false">
      <c r="A89" s="21" t="n">
        <f aca="false">A88+1</f>
        <v>81</v>
      </c>
      <c r="B89" s="16"/>
      <c r="C89" s="17" t="n">
        <f aca="false">SUM(D89:G89)</f>
        <v>0</v>
      </c>
      <c r="D89" s="18"/>
      <c r="E89" s="19"/>
      <c r="F89" s="19"/>
      <c r="G89" s="20"/>
    </row>
    <row r="90" customFormat="false" ht="15" hidden="false" customHeight="true" outlineLevel="0" collapsed="false">
      <c r="A90" s="21" t="n">
        <f aca="false">A89+1</f>
        <v>82</v>
      </c>
      <c r="B90" s="16"/>
      <c r="C90" s="17" t="n">
        <f aca="false">SUM(D90:G90)</f>
        <v>0</v>
      </c>
      <c r="D90" s="18"/>
      <c r="E90" s="19"/>
      <c r="F90" s="19"/>
      <c r="G90" s="20"/>
    </row>
    <row r="91" customFormat="false" ht="15" hidden="false" customHeight="true" outlineLevel="0" collapsed="false">
      <c r="A91" s="21" t="n">
        <f aca="false">A90+1</f>
        <v>83</v>
      </c>
      <c r="B91" s="16"/>
      <c r="C91" s="17" t="n">
        <f aca="false">SUM(D91:G91)</f>
        <v>0</v>
      </c>
      <c r="D91" s="18"/>
      <c r="E91" s="19"/>
      <c r="F91" s="19"/>
      <c r="G91" s="20"/>
    </row>
    <row r="92" customFormat="false" ht="15" hidden="false" customHeight="true" outlineLevel="0" collapsed="false">
      <c r="A92" s="21" t="n">
        <f aca="false">A91+1</f>
        <v>84</v>
      </c>
      <c r="B92" s="16"/>
      <c r="C92" s="17" t="n">
        <f aca="false">SUM(D92:G92)</f>
        <v>0</v>
      </c>
      <c r="D92" s="18"/>
      <c r="E92" s="19"/>
      <c r="F92" s="19"/>
      <c r="G92" s="20"/>
    </row>
    <row r="93" customFormat="false" ht="15" hidden="false" customHeight="true" outlineLevel="0" collapsed="false">
      <c r="A93" s="21" t="n">
        <f aca="false">A92+1</f>
        <v>85</v>
      </c>
      <c r="B93" s="16"/>
      <c r="C93" s="17" t="n">
        <f aca="false">SUM(D93:G93)</f>
        <v>0</v>
      </c>
      <c r="D93" s="18"/>
      <c r="E93" s="19"/>
      <c r="F93" s="19"/>
      <c r="G93" s="20"/>
    </row>
    <row r="94" customFormat="false" ht="15" hidden="false" customHeight="true" outlineLevel="0" collapsed="false">
      <c r="A94" s="21" t="n">
        <f aca="false">A93+1</f>
        <v>86</v>
      </c>
      <c r="B94" s="16"/>
      <c r="C94" s="17" t="n">
        <f aca="false">SUM(D94:G94)</f>
        <v>0</v>
      </c>
      <c r="D94" s="18"/>
      <c r="E94" s="19"/>
      <c r="F94" s="19"/>
      <c r="G94" s="20"/>
    </row>
    <row r="95" customFormat="false" ht="15" hidden="false" customHeight="true" outlineLevel="0" collapsed="false">
      <c r="A95" s="21" t="n">
        <f aca="false">A94+1</f>
        <v>87</v>
      </c>
      <c r="B95" s="25"/>
      <c r="C95" s="17" t="n">
        <f aca="false">SUM(D95:G95)</f>
        <v>0</v>
      </c>
      <c r="D95" s="18"/>
      <c r="E95" s="19"/>
      <c r="F95" s="19"/>
      <c r="G95" s="20"/>
    </row>
    <row r="96" customFormat="false" ht="15" hidden="false" customHeight="true" outlineLevel="0" collapsed="false">
      <c r="A96" s="21" t="n">
        <f aca="false">A95+1</f>
        <v>88</v>
      </c>
      <c r="B96" s="16"/>
      <c r="C96" s="17" t="n">
        <f aca="false">SUM(D96:G96)</f>
        <v>0</v>
      </c>
      <c r="D96" s="18"/>
      <c r="E96" s="19"/>
      <c r="F96" s="19"/>
      <c r="G96" s="20"/>
    </row>
    <row r="97" customFormat="false" ht="15" hidden="false" customHeight="true" outlineLevel="0" collapsed="false">
      <c r="A97" s="21" t="n">
        <f aca="false">A96+1</f>
        <v>89</v>
      </c>
      <c r="B97" s="16"/>
      <c r="C97" s="17" t="n">
        <f aca="false">SUM(D97:G97)</f>
        <v>0</v>
      </c>
      <c r="D97" s="18"/>
      <c r="E97" s="19"/>
      <c r="F97" s="19"/>
      <c r="G97" s="20"/>
    </row>
    <row r="98" customFormat="false" ht="15" hidden="false" customHeight="true" outlineLevel="0" collapsed="false">
      <c r="A98" s="21" t="n">
        <f aca="false">A97+1</f>
        <v>90</v>
      </c>
      <c r="B98" s="16"/>
      <c r="C98" s="17" t="n">
        <f aca="false">SUM(D98:G98)</f>
        <v>0</v>
      </c>
      <c r="D98" s="18"/>
      <c r="E98" s="19"/>
      <c r="F98" s="19"/>
      <c r="G98" s="20"/>
    </row>
    <row r="99" customFormat="false" ht="15" hidden="false" customHeight="true" outlineLevel="0" collapsed="false">
      <c r="A99" s="21" t="n">
        <f aca="false">A98+1</f>
        <v>91</v>
      </c>
      <c r="B99" s="16"/>
      <c r="C99" s="17" t="n">
        <f aca="false">SUM(D99:G99)</f>
        <v>0</v>
      </c>
      <c r="D99" s="18"/>
      <c r="E99" s="19"/>
      <c r="F99" s="19"/>
      <c r="G99" s="20"/>
    </row>
    <row r="100" customFormat="false" ht="15" hidden="false" customHeight="true" outlineLevel="0" collapsed="false">
      <c r="A100" s="21" t="n">
        <f aca="false">A99+1</f>
        <v>92</v>
      </c>
      <c r="B100" s="16"/>
      <c r="C100" s="17" t="n">
        <f aca="false">SUM(D100:G100)</f>
        <v>0</v>
      </c>
      <c r="D100" s="18"/>
      <c r="E100" s="19"/>
      <c r="F100" s="19"/>
      <c r="G100" s="20"/>
    </row>
    <row r="101" customFormat="false" ht="15" hidden="false" customHeight="true" outlineLevel="0" collapsed="false">
      <c r="A101" s="21" t="n">
        <f aca="false">A100+1</f>
        <v>93</v>
      </c>
      <c r="B101" s="16"/>
      <c r="C101" s="17" t="n">
        <f aca="false">SUM(D101:G101)</f>
        <v>0</v>
      </c>
      <c r="D101" s="18"/>
      <c r="E101" s="19"/>
      <c r="F101" s="19"/>
      <c r="G101" s="20"/>
      <c r="H101" s="62"/>
    </row>
    <row r="102" customFormat="false" ht="15" hidden="false" customHeight="true" outlineLevel="0" collapsed="false">
      <c r="A102" s="21" t="n">
        <f aca="false">A101+1</f>
        <v>94</v>
      </c>
      <c r="B102" s="16"/>
      <c r="C102" s="17" t="n">
        <f aca="false">SUM(D102:G102)</f>
        <v>0</v>
      </c>
      <c r="D102" s="18"/>
      <c r="E102" s="19"/>
      <c r="F102" s="19"/>
      <c r="G102" s="20"/>
    </row>
    <row r="103" customFormat="false" ht="15" hidden="false" customHeight="true" outlineLevel="0" collapsed="false">
      <c r="A103" s="21" t="n">
        <f aca="false">A102+1</f>
        <v>95</v>
      </c>
      <c r="B103" s="16"/>
      <c r="C103" s="17" t="n">
        <f aca="false">SUM(D103:G103)</f>
        <v>0</v>
      </c>
      <c r="D103" s="18"/>
      <c r="E103" s="19"/>
      <c r="F103" s="19"/>
      <c r="G103" s="20"/>
    </row>
    <row r="104" customFormat="false" ht="15" hidden="false" customHeight="true" outlineLevel="0" collapsed="false">
      <c r="A104" s="21" t="n">
        <f aca="false">A103+1</f>
        <v>96</v>
      </c>
      <c r="B104" s="16"/>
      <c r="C104" s="17" t="n">
        <f aca="false">SUM(D104:G104)</f>
        <v>0</v>
      </c>
      <c r="D104" s="18"/>
      <c r="E104" s="19"/>
      <c r="F104" s="19"/>
      <c r="G104" s="20"/>
    </row>
    <row r="105" customFormat="false" ht="15" hidden="false" customHeight="true" outlineLevel="0" collapsed="false">
      <c r="A105" s="21" t="n">
        <f aca="false">A104+1</f>
        <v>97</v>
      </c>
      <c r="B105" s="16"/>
      <c r="C105" s="17" t="n">
        <f aca="false">SUM(D105:G105)</f>
        <v>0</v>
      </c>
      <c r="D105" s="18"/>
      <c r="E105" s="19"/>
      <c r="F105" s="19"/>
      <c r="G105" s="20"/>
    </row>
    <row r="106" customFormat="false" ht="15" hidden="false" customHeight="true" outlineLevel="0" collapsed="false">
      <c r="A106" s="21" t="n">
        <f aca="false">A105+1</f>
        <v>98</v>
      </c>
      <c r="B106" s="16"/>
      <c r="C106" s="17" t="n">
        <f aca="false">SUM(D106:G106)</f>
        <v>51.34</v>
      </c>
      <c r="D106" s="18"/>
      <c r="E106" s="19" t="n">
        <f aca="false">25.67+25.67</f>
        <v>51.34</v>
      </c>
      <c r="F106" s="19"/>
      <c r="G106" s="20"/>
    </row>
    <row r="107" customFormat="false" ht="15" hidden="false" customHeight="true" outlineLevel="0" collapsed="false">
      <c r="A107" s="21" t="n">
        <f aca="false">A106+1</f>
        <v>99</v>
      </c>
      <c r="B107" s="16"/>
      <c r="C107" s="17" t="n">
        <f aca="false">SUM(D107:G107)</f>
        <v>0</v>
      </c>
      <c r="D107" s="18"/>
      <c r="E107" s="19"/>
      <c r="F107" s="19"/>
      <c r="G107" s="20"/>
    </row>
    <row r="108" customFormat="false" ht="15" hidden="false" customHeight="true" outlineLevel="0" collapsed="false">
      <c r="A108" s="21" t="n">
        <f aca="false">A107+1</f>
        <v>100</v>
      </c>
      <c r="B108" s="16"/>
      <c r="C108" s="17" t="n">
        <f aca="false">SUM(D108:G108)</f>
        <v>0</v>
      </c>
      <c r="D108" s="18"/>
      <c r="E108" s="19"/>
      <c r="F108" s="19"/>
      <c r="G108" s="20"/>
    </row>
    <row r="109" customFormat="false" ht="15" hidden="false" customHeight="true" outlineLevel="0" collapsed="false">
      <c r="A109" s="21" t="n">
        <f aca="false">A108+1</f>
        <v>101</v>
      </c>
      <c r="B109" s="16"/>
      <c r="C109" s="17" t="n">
        <f aca="false">SUM(D109:G109)</f>
        <v>0</v>
      </c>
      <c r="D109" s="18"/>
      <c r="E109" s="19"/>
      <c r="F109" s="19"/>
      <c r="G109" s="20"/>
    </row>
    <row r="110" customFormat="false" ht="15" hidden="false" customHeight="true" outlineLevel="0" collapsed="false">
      <c r="A110" s="21" t="n">
        <f aca="false">A109+1</f>
        <v>102</v>
      </c>
      <c r="B110" s="16"/>
      <c r="C110" s="17" t="n">
        <f aca="false">SUM(D110:G110)</f>
        <v>0</v>
      </c>
      <c r="D110" s="18"/>
      <c r="E110" s="19"/>
      <c r="F110" s="19"/>
      <c r="G110" s="20"/>
    </row>
    <row r="111" customFormat="false" ht="15" hidden="false" customHeight="true" outlineLevel="0" collapsed="false">
      <c r="A111" s="21" t="n">
        <f aca="false">A110+1</f>
        <v>103</v>
      </c>
      <c r="B111" s="16"/>
      <c r="C111" s="17" t="n">
        <f aca="false">SUM(D111:G111)</f>
        <v>0</v>
      </c>
      <c r="D111" s="18"/>
      <c r="E111" s="19"/>
      <c r="F111" s="19"/>
      <c r="G111" s="20"/>
    </row>
    <row r="112" customFormat="false" ht="15" hidden="false" customHeight="true" outlineLevel="0" collapsed="false">
      <c r="A112" s="21" t="n">
        <f aca="false">A111+1</f>
        <v>104</v>
      </c>
      <c r="B112" s="16"/>
      <c r="C112" s="17" t="n">
        <f aca="false">SUM(D112:G112)</f>
        <v>0</v>
      </c>
      <c r="D112" s="18"/>
      <c r="E112" s="19"/>
      <c r="F112" s="19"/>
      <c r="G112" s="20"/>
      <c r="H112" s="62"/>
    </row>
    <row r="113" customFormat="false" ht="15" hidden="false" customHeight="true" outlineLevel="0" collapsed="false">
      <c r="A113" s="21" t="n">
        <f aca="false">A112+1</f>
        <v>105</v>
      </c>
      <c r="B113" s="16"/>
      <c r="C113" s="17" t="n">
        <f aca="false">SUM(D113:G113)</f>
        <v>0</v>
      </c>
      <c r="D113" s="18"/>
      <c r="E113" s="19"/>
      <c r="F113" s="19"/>
      <c r="G113" s="20"/>
    </row>
    <row r="114" customFormat="false" ht="15" hidden="false" customHeight="true" outlineLevel="0" collapsed="false">
      <c r="A114" s="21" t="n">
        <f aca="false">A113+1</f>
        <v>106</v>
      </c>
      <c r="B114" s="16"/>
      <c r="C114" s="17" t="n">
        <f aca="false">SUM(D114:G114)</f>
        <v>0</v>
      </c>
      <c r="D114" s="18"/>
      <c r="E114" s="19"/>
      <c r="F114" s="19"/>
      <c r="G114" s="20"/>
    </row>
    <row r="115" customFormat="false" ht="15" hidden="false" customHeight="true" outlineLevel="0" collapsed="false">
      <c r="A115" s="21" t="n">
        <f aca="false">A114+1</f>
        <v>107</v>
      </c>
      <c r="B115" s="16"/>
      <c r="C115" s="17" t="n">
        <f aca="false">SUM(D115:G115)</f>
        <v>0</v>
      </c>
      <c r="D115" s="18"/>
      <c r="E115" s="19"/>
      <c r="F115" s="19"/>
      <c r="G115" s="20"/>
    </row>
    <row r="116" customFormat="false" ht="15" hidden="false" customHeight="true" outlineLevel="0" collapsed="false">
      <c r="A116" s="21" t="n">
        <f aca="false">A115+1</f>
        <v>108</v>
      </c>
      <c r="B116" s="16"/>
      <c r="C116" s="17" t="n">
        <f aca="false">SUM(D116:G116)</f>
        <v>0</v>
      </c>
      <c r="D116" s="18"/>
      <c r="E116" s="19"/>
      <c r="F116" s="19"/>
      <c r="G116" s="20"/>
    </row>
    <row r="117" customFormat="false" ht="15" hidden="false" customHeight="true" outlineLevel="0" collapsed="false">
      <c r="A117" s="21" t="n">
        <f aca="false">A116+1</f>
        <v>109</v>
      </c>
      <c r="B117" s="16"/>
      <c r="C117" s="17" t="n">
        <f aca="false">SUM(D117:G117)</f>
        <v>0</v>
      </c>
      <c r="D117" s="18"/>
      <c r="E117" s="19"/>
      <c r="F117" s="19"/>
      <c r="G117" s="20"/>
    </row>
    <row r="118" customFormat="false" ht="15" hidden="false" customHeight="true" outlineLevel="0" collapsed="false">
      <c r="A118" s="21" t="n">
        <f aca="false">A117+1</f>
        <v>110</v>
      </c>
      <c r="B118" s="16"/>
      <c r="C118" s="17" t="n">
        <f aca="false">SUM(D118:G118)</f>
        <v>0</v>
      </c>
      <c r="D118" s="18"/>
      <c r="E118" s="19"/>
      <c r="F118" s="19"/>
      <c r="G118" s="20"/>
    </row>
    <row r="119" customFormat="false" ht="15" hidden="false" customHeight="true" outlineLevel="0" collapsed="false">
      <c r="A119" s="21" t="n">
        <f aca="false">A118+1</f>
        <v>111</v>
      </c>
      <c r="B119" s="16"/>
      <c r="C119" s="17" t="n">
        <f aca="false">SUM(D119:G119)</f>
        <v>0</v>
      </c>
      <c r="D119" s="18"/>
      <c r="E119" s="19"/>
      <c r="F119" s="19"/>
      <c r="G119" s="20"/>
    </row>
    <row r="120" customFormat="false" ht="15" hidden="false" customHeight="true" outlineLevel="0" collapsed="false">
      <c r="A120" s="21" t="n">
        <f aca="false">A119+1</f>
        <v>112</v>
      </c>
      <c r="B120" s="16"/>
      <c r="C120" s="17" t="n">
        <f aca="false">SUM(D120:G120)</f>
        <v>0</v>
      </c>
      <c r="D120" s="18"/>
      <c r="E120" s="19"/>
      <c r="F120" s="19"/>
      <c r="G120" s="20"/>
    </row>
    <row r="121" customFormat="false" ht="15" hidden="false" customHeight="true" outlineLevel="0" collapsed="false">
      <c r="A121" s="21" t="n">
        <f aca="false">A120+1</f>
        <v>113</v>
      </c>
      <c r="B121" s="16"/>
      <c r="C121" s="17" t="n">
        <f aca="false">SUM(D121:G121)</f>
        <v>0</v>
      </c>
      <c r="D121" s="18"/>
      <c r="E121" s="19"/>
      <c r="F121" s="19"/>
      <c r="G121" s="20"/>
    </row>
    <row r="122" customFormat="false" ht="15" hidden="false" customHeight="true" outlineLevel="0" collapsed="false">
      <c r="A122" s="21" t="n">
        <f aca="false">A121+1</f>
        <v>114</v>
      </c>
      <c r="B122" s="16"/>
      <c r="C122" s="17" t="n">
        <f aca="false">SUM(D122:G122)</f>
        <v>0</v>
      </c>
      <c r="D122" s="18"/>
      <c r="E122" s="19"/>
      <c r="F122" s="19"/>
      <c r="G122" s="20"/>
    </row>
    <row r="123" customFormat="false" ht="15" hidden="false" customHeight="true" outlineLevel="0" collapsed="false">
      <c r="A123" s="21" t="n">
        <f aca="false">A122+1</f>
        <v>115</v>
      </c>
      <c r="B123" s="16"/>
      <c r="C123" s="17" t="n">
        <f aca="false">SUM(D123:G123)</f>
        <v>0</v>
      </c>
      <c r="D123" s="18"/>
      <c r="E123" s="19"/>
      <c r="F123" s="19"/>
      <c r="G123" s="20"/>
    </row>
    <row r="124" customFormat="false" ht="15" hidden="false" customHeight="true" outlineLevel="0" collapsed="false">
      <c r="A124" s="21" t="n">
        <f aca="false">A123+1</f>
        <v>116</v>
      </c>
      <c r="B124" s="16"/>
      <c r="C124" s="17" t="n">
        <f aca="false">SUM(D124:G124)</f>
        <v>0</v>
      </c>
      <c r="D124" s="18"/>
      <c r="E124" s="19"/>
      <c r="F124" s="19"/>
      <c r="G124" s="20"/>
    </row>
    <row r="125" customFormat="false" ht="15" hidden="false" customHeight="true" outlineLevel="0" collapsed="false">
      <c r="A125" s="21" t="n">
        <f aca="false">A124+1</f>
        <v>117</v>
      </c>
      <c r="B125" s="16"/>
      <c r="C125" s="17" t="n">
        <f aca="false">SUM(D125:G125)</f>
        <v>0</v>
      </c>
      <c r="D125" s="18"/>
      <c r="E125" s="19"/>
      <c r="F125" s="19"/>
      <c r="G125" s="20"/>
    </row>
    <row r="126" customFormat="false" ht="15" hidden="false" customHeight="true" outlineLevel="0" collapsed="false">
      <c r="A126" s="21" t="n">
        <f aca="false">A125+1</f>
        <v>118</v>
      </c>
      <c r="B126" s="16"/>
      <c r="C126" s="17" t="n">
        <f aca="false">SUM(D126:G126)</f>
        <v>0</v>
      </c>
      <c r="D126" s="18"/>
      <c r="E126" s="19"/>
      <c r="F126" s="19"/>
      <c r="G126" s="20"/>
      <c r="L126" s="26"/>
    </row>
    <row r="127" customFormat="false" ht="15" hidden="false" customHeight="true" outlineLevel="0" collapsed="false">
      <c r="A127" s="21" t="n">
        <f aca="false">A126+1</f>
        <v>119</v>
      </c>
      <c r="B127" s="16"/>
      <c r="C127" s="17" t="n">
        <f aca="false">SUM(D127:G127)</f>
        <v>0</v>
      </c>
      <c r="D127" s="18"/>
      <c r="E127" s="19"/>
      <c r="F127" s="19"/>
      <c r="G127" s="20"/>
    </row>
    <row r="128" customFormat="false" ht="15" hidden="false" customHeight="true" outlineLevel="0" collapsed="false">
      <c r="A128" s="21" t="n">
        <f aca="false">A127+1</f>
        <v>120</v>
      </c>
      <c r="B128" s="16"/>
      <c r="C128" s="17" t="n">
        <f aca="false">SUM(D128:G128)</f>
        <v>0</v>
      </c>
      <c r="D128" s="18"/>
      <c r="E128" s="19"/>
      <c r="F128" s="19"/>
      <c r="G128" s="20"/>
    </row>
    <row r="129" customFormat="false" ht="13.8" hidden="false" customHeight="false" outlineLevel="0" collapsed="false">
      <c r="A129" s="64" t="s">
        <v>13</v>
      </c>
      <c r="B129" s="64"/>
      <c r="C129" s="28" t="n">
        <f aca="false">SUM(C9:C128)</f>
        <v>130.72</v>
      </c>
      <c r="D129" s="29" t="n">
        <f aca="false">SUM(D9:D128)</f>
        <v>0</v>
      </c>
      <c r="E129" s="30" t="n">
        <f aca="false">SUM(E9:E128)</f>
        <v>51.34</v>
      </c>
      <c r="F129" s="30" t="n">
        <f aca="false">SUM(F9:F128)</f>
        <v>79.38</v>
      </c>
      <c r="G129" s="30" t="n">
        <f aca="false">SUM(G9:G128)</f>
        <v>0</v>
      </c>
    </row>
    <row r="130" customFormat="false" ht="13.8" hidden="false" customHeight="false" outlineLevel="0" collapsed="false">
      <c r="C130" s="31" t="n">
        <f aca="false">0.19+1.97</f>
        <v>2.16</v>
      </c>
      <c r="D130" s="70"/>
      <c r="E130" s="70"/>
      <c r="F130" s="70"/>
      <c r="G130" s="70"/>
      <c r="H130" s="70"/>
    </row>
    <row r="131" customFormat="false" ht="13.8" hidden="false" customHeight="false" outlineLevel="0" collapsed="false">
      <c r="C131" s="31"/>
      <c r="D131" s="26"/>
    </row>
    <row r="132" customFormat="false" ht="13.8" hidden="false" customHeight="false" outlineLevel="0" collapsed="false">
      <c r="C132" s="31" t="n">
        <f aca="false">C129+C130-C131</f>
        <v>132.88</v>
      </c>
      <c r="D132" s="31"/>
    </row>
    <row r="133" customFormat="false" ht="13.8" hidden="false" customHeight="false" outlineLevel="0" collapsed="false">
      <c r="C133" s="71"/>
      <c r="D133" s="26"/>
    </row>
    <row r="134" customFormat="false" ht="13.8" hidden="false" customHeight="false" outlineLevel="0" collapsed="false">
      <c r="B134" s="35"/>
      <c r="C134" s="35"/>
      <c r="D134" s="35"/>
      <c r="F134" s="35"/>
    </row>
    <row r="135" customFormat="false" ht="13.8" hidden="false" customHeight="false" outlineLevel="0" collapsed="false">
      <c r="C135" s="72"/>
    </row>
    <row r="136" customFormat="false" ht="13.8" hidden="false" customHeight="false" outlineLevel="0" collapsed="false">
      <c r="C136" s="72"/>
    </row>
    <row r="137" customFormat="false" ht="13.8" hidden="false" customHeight="false" outlineLevel="0" collapsed="false"/>
    <row r="138" customFormat="false" ht="13.8" hidden="false" customHeight="false" outlineLevel="0" collapsed="false"/>
  </sheetData>
  <mergeCells count="7">
    <mergeCell ref="A2:G2"/>
    <mergeCell ref="A3:G3"/>
    <mergeCell ref="A4:G4"/>
    <mergeCell ref="A6:A7"/>
    <mergeCell ref="B6:B7"/>
    <mergeCell ref="C6:C7"/>
    <mergeCell ref="D6:G6"/>
  </mergeCells>
  <printOptions headings="false" gridLines="false" gridLinesSet="true" horizontalCentered="false" verticalCentered="false"/>
  <pageMargins left="0.708333333333333" right="0.118055555555556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M19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8" activePane="bottomLeft" state="frozen"/>
      <selection pane="topLeft" activeCell="A1" activeCellId="0" sqref="A1"/>
      <selection pane="bottomLeft" activeCell="E22" activeCellId="0" sqref="E2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25.86"/>
    <col collapsed="false" customWidth="true" hidden="false" outlineLevel="0" max="3" min="3" style="1" width="9.42"/>
    <col collapsed="false" customWidth="true" hidden="false" outlineLevel="0" max="4" min="4" style="1" width="7.57"/>
    <col collapsed="false" customWidth="false" hidden="false" outlineLevel="0" max="5" min="5" style="1" width="9.13"/>
    <col collapsed="false" customWidth="true" hidden="false" outlineLevel="0" max="6" min="6" style="1" width="8.86"/>
    <col collapsed="false" customWidth="true" hidden="false" outlineLevel="0" max="7" min="7" style="1" width="9.59"/>
    <col collapsed="false" customWidth="true" hidden="false" outlineLevel="0" max="8" min="8" style="1" width="9.42"/>
    <col collapsed="false" customWidth="false" hidden="false" outlineLevel="0" max="12" min="9" style="1" width="9.13"/>
    <col collapsed="false" customWidth="true" hidden="false" outlineLevel="0" max="13" min="13" style="1" width="9.59"/>
    <col collapsed="false" customWidth="false" hidden="false" outlineLevel="0" max="15" min="14" style="1" width="9.13"/>
    <col collapsed="false" customWidth="true" hidden="false" outlineLevel="0" max="16" min="16" style="1" width="8.71"/>
    <col collapsed="false" customWidth="true" hidden="false" outlineLevel="0" max="18" min="17" style="1" width="8.41"/>
    <col collapsed="false" customWidth="true" hidden="false" outlineLevel="0" max="19" min="19" style="1" width="8.14"/>
    <col collapsed="false" customWidth="false" hidden="false" outlineLevel="0" max="1024" min="20" style="1" width="9.13"/>
  </cols>
  <sheetData>
    <row r="2" s="4" customFormat="tru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73"/>
      <c r="I2" s="67"/>
      <c r="J2" s="3"/>
      <c r="K2" s="3"/>
    </row>
    <row r="3" s="4" customFormat="true" ht="14.25" hidden="false" customHeight="false" outlineLevel="0" collapsed="false">
      <c r="A3" s="5" t="s">
        <v>25</v>
      </c>
      <c r="B3" s="5"/>
      <c r="C3" s="5"/>
      <c r="D3" s="5"/>
      <c r="E3" s="5"/>
      <c r="F3" s="5"/>
      <c r="G3" s="5"/>
      <c r="H3" s="74"/>
      <c r="I3" s="3"/>
      <c r="J3" s="74"/>
      <c r="K3" s="74"/>
    </row>
    <row r="4" s="4" customFormat="true" ht="14.25" hidden="false" customHeight="false" outlineLevel="0" collapsed="false">
      <c r="A4" s="5" t="s">
        <v>26</v>
      </c>
      <c r="B4" s="5"/>
      <c r="C4" s="5"/>
      <c r="D4" s="5"/>
      <c r="E4" s="5"/>
      <c r="F4" s="5"/>
      <c r="G4" s="5"/>
      <c r="H4" s="74"/>
      <c r="I4" s="74"/>
      <c r="J4" s="74"/>
      <c r="K4" s="74"/>
    </row>
    <row r="5" customFormat="false" ht="15" hidden="false" customHeight="false" outlineLevel="0" collapsed="false">
      <c r="G5" s="6" t="s">
        <v>3</v>
      </c>
      <c r="H5" s="6"/>
    </row>
    <row r="6" customFormat="false" ht="9" hidden="false" customHeight="true" outlineLevel="0" collapsed="false">
      <c r="A6" s="7" t="s">
        <v>4</v>
      </c>
      <c r="B6" s="7" t="s">
        <v>5</v>
      </c>
      <c r="C6" s="7" t="s">
        <v>6</v>
      </c>
      <c r="D6" s="7" t="s">
        <v>7</v>
      </c>
      <c r="E6" s="7"/>
      <c r="F6" s="7"/>
      <c r="G6" s="7"/>
      <c r="H6" s="7"/>
    </row>
    <row r="7" customFormat="false" ht="91.5" hidden="false" customHeight="true" outlineLevel="0" collapsed="false">
      <c r="A7" s="7"/>
      <c r="B7" s="7"/>
      <c r="C7" s="7"/>
      <c r="D7" s="12" t="s">
        <v>10</v>
      </c>
      <c r="E7" s="12" t="s">
        <v>11</v>
      </c>
      <c r="F7" s="12" t="s">
        <v>12</v>
      </c>
      <c r="G7" s="12" t="s">
        <v>23</v>
      </c>
      <c r="H7" s="7" t="s">
        <v>27</v>
      </c>
      <c r="I7" s="75" t="s">
        <v>28</v>
      </c>
    </row>
    <row r="8" customFormat="false" ht="15" hidden="false" customHeight="false" outlineLevel="0" collapsed="false">
      <c r="A8" s="12" t="n">
        <v>1</v>
      </c>
      <c r="B8" s="12" t="n">
        <v>2</v>
      </c>
      <c r="C8" s="13" t="n">
        <v>3</v>
      </c>
      <c r="D8" s="11" t="n">
        <v>4</v>
      </c>
      <c r="E8" s="7" t="n">
        <v>5</v>
      </c>
      <c r="F8" s="7" t="n">
        <v>6</v>
      </c>
      <c r="G8" s="12" t="n">
        <v>7</v>
      </c>
      <c r="H8" s="7" t="n">
        <v>8</v>
      </c>
    </row>
    <row r="9" customFormat="false" ht="15" hidden="false" customHeight="true" outlineLevel="0" collapsed="false">
      <c r="A9" s="21" t="n">
        <v>1</v>
      </c>
      <c r="B9" s="16"/>
      <c r="C9" s="19" t="n">
        <f aca="false">SUM(D9:H9)</f>
        <v>0</v>
      </c>
      <c r="D9" s="22"/>
      <c r="E9" s="22"/>
      <c r="F9" s="22"/>
      <c r="G9" s="22"/>
      <c r="H9" s="22"/>
    </row>
    <row r="10" customFormat="false" ht="15" hidden="false" customHeight="true" outlineLevel="0" collapsed="false">
      <c r="A10" s="21" t="n">
        <f aca="false">A9+1</f>
        <v>2</v>
      </c>
      <c r="B10" s="16"/>
      <c r="C10" s="19" t="n">
        <f aca="false">SUM(D10:H10)</f>
        <v>0</v>
      </c>
      <c r="D10" s="22"/>
      <c r="E10" s="22"/>
      <c r="F10" s="22"/>
      <c r="G10" s="22"/>
      <c r="H10" s="22"/>
    </row>
    <row r="11" customFormat="false" ht="15" hidden="false" customHeight="true" outlineLevel="0" collapsed="false">
      <c r="A11" s="21" t="n">
        <f aca="false">A10+1</f>
        <v>3</v>
      </c>
      <c r="B11" s="16"/>
      <c r="C11" s="19" t="n">
        <f aca="false">SUM(D11:H11)</f>
        <v>0</v>
      </c>
      <c r="D11" s="22"/>
      <c r="E11" s="22"/>
      <c r="F11" s="22"/>
      <c r="G11" s="22"/>
      <c r="H11" s="22"/>
    </row>
    <row r="12" customFormat="false" ht="15" hidden="false" customHeight="true" outlineLevel="0" collapsed="false">
      <c r="A12" s="21" t="n">
        <f aca="false">A11+1</f>
        <v>4</v>
      </c>
      <c r="B12" s="16"/>
      <c r="C12" s="19" t="n">
        <f aca="false">SUM(D12:H12)</f>
        <v>0</v>
      </c>
      <c r="D12" s="22"/>
      <c r="E12" s="22"/>
      <c r="F12" s="22"/>
      <c r="G12" s="22"/>
      <c r="H12" s="22"/>
    </row>
    <row r="13" customFormat="false" ht="15" hidden="false" customHeight="true" outlineLevel="0" collapsed="false">
      <c r="A13" s="21" t="n">
        <f aca="false">A12+1</f>
        <v>5</v>
      </c>
      <c r="B13" s="16"/>
      <c r="C13" s="19" t="n">
        <f aca="false">SUM(D13:H13)</f>
        <v>0</v>
      </c>
      <c r="D13" s="22"/>
      <c r="E13" s="22"/>
      <c r="F13" s="22"/>
      <c r="G13" s="22"/>
      <c r="H13" s="22"/>
    </row>
    <row r="14" customFormat="false" ht="15" hidden="false" customHeight="true" outlineLevel="0" collapsed="false">
      <c r="A14" s="21" t="n">
        <f aca="false">A13+1</f>
        <v>6</v>
      </c>
      <c r="B14" s="16"/>
      <c r="C14" s="19" t="n">
        <f aca="false">SUM(D14:H14)</f>
        <v>0</v>
      </c>
      <c r="D14" s="22"/>
      <c r="E14" s="22"/>
      <c r="F14" s="22"/>
      <c r="G14" s="22"/>
      <c r="H14" s="22"/>
    </row>
    <row r="15" customFormat="false" ht="15" hidden="false" customHeight="true" outlineLevel="0" collapsed="false">
      <c r="A15" s="21" t="n">
        <f aca="false">A14+1</f>
        <v>7</v>
      </c>
      <c r="B15" s="16"/>
      <c r="C15" s="19" t="n">
        <f aca="false">SUM(D15:H15)</f>
        <v>0</v>
      </c>
      <c r="D15" s="22"/>
      <c r="E15" s="22"/>
      <c r="F15" s="22"/>
      <c r="G15" s="22"/>
      <c r="H15" s="22"/>
    </row>
    <row r="16" customFormat="false" ht="15" hidden="false" customHeight="true" outlineLevel="0" collapsed="false">
      <c r="A16" s="21" t="n">
        <f aca="false">A15+1</f>
        <v>8</v>
      </c>
      <c r="B16" s="16"/>
      <c r="C16" s="19" t="n">
        <f aca="false">SUM(D16:H16)</f>
        <v>0</v>
      </c>
      <c r="D16" s="22"/>
      <c r="E16" s="22"/>
      <c r="F16" s="22"/>
      <c r="G16" s="22"/>
      <c r="H16" s="22"/>
    </row>
    <row r="17" customFormat="false" ht="15" hidden="false" customHeight="true" outlineLevel="0" collapsed="false">
      <c r="A17" s="21" t="n">
        <f aca="false">A16+1</f>
        <v>9</v>
      </c>
      <c r="B17" s="16"/>
      <c r="C17" s="19" t="n">
        <f aca="false">SUM(D17:H17)</f>
        <v>0</v>
      </c>
      <c r="D17" s="22"/>
      <c r="E17" s="22"/>
      <c r="F17" s="22"/>
      <c r="G17" s="22"/>
      <c r="H17" s="22"/>
    </row>
    <row r="18" customFormat="false" ht="15" hidden="false" customHeight="true" outlineLevel="0" collapsed="false">
      <c r="A18" s="21" t="n">
        <f aca="false">A17+1</f>
        <v>10</v>
      </c>
      <c r="B18" s="16"/>
      <c r="C18" s="19" t="n">
        <f aca="false">SUM(D18:H18)</f>
        <v>0</v>
      </c>
      <c r="D18" s="22"/>
      <c r="E18" s="22"/>
      <c r="F18" s="22"/>
      <c r="G18" s="22"/>
      <c r="H18" s="22"/>
    </row>
    <row r="19" customFormat="false" ht="15" hidden="false" customHeight="true" outlineLevel="0" collapsed="false">
      <c r="A19" s="21" t="n">
        <f aca="false">A18+1</f>
        <v>11</v>
      </c>
      <c r="B19" s="16"/>
      <c r="C19" s="19" t="n">
        <f aca="false">SUM(D19:H19)</f>
        <v>0</v>
      </c>
      <c r="D19" s="22"/>
      <c r="E19" s="22"/>
      <c r="F19" s="22"/>
      <c r="G19" s="22"/>
      <c r="H19" s="22"/>
    </row>
    <row r="20" customFormat="false" ht="15" hidden="false" customHeight="true" outlineLevel="0" collapsed="false">
      <c r="A20" s="21" t="n">
        <f aca="false">A19+1</f>
        <v>12</v>
      </c>
      <c r="B20" s="16"/>
      <c r="C20" s="19" t="n">
        <f aca="false">SUM(D20:H20)</f>
        <v>0</v>
      </c>
      <c r="D20" s="22"/>
      <c r="E20" s="22"/>
      <c r="F20" s="22"/>
      <c r="G20" s="22"/>
      <c r="H20" s="22"/>
    </row>
    <row r="21" customFormat="false" ht="15" hidden="false" customHeight="true" outlineLevel="0" collapsed="false">
      <c r="A21" s="21" t="n">
        <f aca="false">A20+1</f>
        <v>13</v>
      </c>
      <c r="B21" s="16"/>
      <c r="C21" s="19" t="n">
        <f aca="false">SUM(D21:H21)</f>
        <v>0</v>
      </c>
      <c r="D21" s="22"/>
      <c r="E21" s="22"/>
      <c r="F21" s="22"/>
      <c r="G21" s="22"/>
      <c r="H21" s="22"/>
    </row>
    <row r="22" customFormat="false" ht="15" hidden="false" customHeight="true" outlineLevel="0" collapsed="false">
      <c r="A22" s="21" t="n">
        <f aca="false">A21+1</f>
        <v>14</v>
      </c>
      <c r="B22" s="16"/>
      <c r="C22" s="19" t="n">
        <f aca="false">SUM(D22:H22)</f>
        <v>0</v>
      </c>
      <c r="D22" s="22"/>
      <c r="E22" s="22"/>
      <c r="F22" s="22"/>
      <c r="G22" s="22"/>
      <c r="H22" s="22"/>
      <c r="I22" s="1" t="n">
        <f aca="false">0.6+0.34</f>
        <v>0.94</v>
      </c>
      <c r="J22" s="76"/>
    </row>
    <row r="23" customFormat="false" ht="15" hidden="false" customHeight="true" outlineLevel="0" collapsed="false">
      <c r="A23" s="21" t="n">
        <f aca="false">A22+1</f>
        <v>15</v>
      </c>
      <c r="B23" s="16"/>
      <c r="C23" s="19" t="n">
        <f aca="false">SUM(D23:H23)</f>
        <v>0</v>
      </c>
      <c r="D23" s="22"/>
      <c r="E23" s="22"/>
      <c r="F23" s="22"/>
      <c r="G23" s="22"/>
      <c r="H23" s="22"/>
    </row>
    <row r="24" customFormat="false" ht="15" hidden="false" customHeight="true" outlineLevel="0" collapsed="false">
      <c r="A24" s="21" t="n">
        <f aca="false">A23+1</f>
        <v>16</v>
      </c>
      <c r="B24" s="16"/>
      <c r="C24" s="19" t="n">
        <f aca="false">SUM(D24:H24)</f>
        <v>0</v>
      </c>
      <c r="D24" s="22"/>
      <c r="E24" s="22"/>
      <c r="F24" s="22"/>
      <c r="G24" s="22"/>
      <c r="H24" s="22"/>
    </row>
    <row r="25" customFormat="false" ht="15" hidden="false" customHeight="true" outlineLevel="0" collapsed="false">
      <c r="A25" s="21" t="n">
        <f aca="false">A24+1</f>
        <v>17</v>
      </c>
      <c r="B25" s="16"/>
      <c r="C25" s="19" t="n">
        <f aca="false">SUM(D25:H25)</f>
        <v>0</v>
      </c>
      <c r="D25" s="22"/>
      <c r="E25" s="22"/>
      <c r="F25" s="22"/>
      <c r="G25" s="22"/>
      <c r="H25" s="22"/>
    </row>
    <row r="26" customFormat="false" ht="15" hidden="false" customHeight="true" outlineLevel="0" collapsed="false">
      <c r="A26" s="21" t="n">
        <f aca="false">A25+1</f>
        <v>18</v>
      </c>
      <c r="B26" s="16"/>
      <c r="C26" s="19" t="n">
        <f aca="false">SUM(D26:H26)</f>
        <v>0</v>
      </c>
      <c r="D26" s="22"/>
      <c r="E26" s="22"/>
      <c r="F26" s="22"/>
      <c r="G26" s="22"/>
      <c r="H26" s="22"/>
    </row>
    <row r="27" customFormat="false" ht="15" hidden="false" customHeight="true" outlineLevel="0" collapsed="false">
      <c r="A27" s="21" t="n">
        <f aca="false">A26+1</f>
        <v>19</v>
      </c>
      <c r="B27" s="16"/>
      <c r="C27" s="19" t="n">
        <f aca="false">SUM(D27:H27)</f>
        <v>0</v>
      </c>
      <c r="D27" s="22"/>
      <c r="E27" s="22"/>
      <c r="F27" s="22"/>
      <c r="G27" s="22"/>
      <c r="H27" s="22"/>
    </row>
    <row r="28" customFormat="false" ht="15" hidden="false" customHeight="true" outlineLevel="0" collapsed="false">
      <c r="A28" s="21" t="n">
        <f aca="false">A27+1</f>
        <v>20</v>
      </c>
      <c r="B28" s="16"/>
      <c r="C28" s="19" t="n">
        <f aca="false">SUM(D28:H28)</f>
        <v>0</v>
      </c>
      <c r="D28" s="22"/>
      <c r="E28" s="22"/>
      <c r="F28" s="22"/>
      <c r="G28" s="22"/>
      <c r="H28" s="22"/>
    </row>
    <row r="29" customFormat="false" ht="15" hidden="false" customHeight="true" outlineLevel="0" collapsed="false">
      <c r="A29" s="21" t="n">
        <f aca="false">A28+1</f>
        <v>21</v>
      </c>
      <c r="B29" s="16"/>
      <c r="C29" s="19" t="n">
        <f aca="false">SUM(D29:H29)</f>
        <v>0</v>
      </c>
      <c r="D29" s="22"/>
      <c r="E29" s="22"/>
      <c r="F29" s="22"/>
      <c r="G29" s="22"/>
      <c r="H29" s="22"/>
      <c r="J29" s="76"/>
    </row>
    <row r="30" customFormat="false" ht="15" hidden="false" customHeight="true" outlineLevel="0" collapsed="false">
      <c r="A30" s="21" t="n">
        <f aca="false">A29+1</f>
        <v>22</v>
      </c>
      <c r="B30" s="16"/>
      <c r="C30" s="19" t="n">
        <f aca="false">SUM(D30:H30)</f>
        <v>0</v>
      </c>
      <c r="D30" s="22"/>
      <c r="E30" s="22"/>
      <c r="F30" s="22"/>
      <c r="G30" s="22"/>
      <c r="H30" s="22"/>
    </row>
    <row r="31" customFormat="false" ht="15" hidden="false" customHeight="true" outlineLevel="0" collapsed="false">
      <c r="A31" s="21" t="n">
        <f aca="false">A30+1</f>
        <v>23</v>
      </c>
      <c r="B31" s="16"/>
      <c r="C31" s="19" t="n">
        <f aca="false">SUM(D31:H31)</f>
        <v>0</v>
      </c>
      <c r="D31" s="22"/>
      <c r="E31" s="22"/>
      <c r="F31" s="22"/>
      <c r="G31" s="22"/>
      <c r="H31" s="22"/>
    </row>
    <row r="32" customFormat="false" ht="15" hidden="false" customHeight="true" outlineLevel="0" collapsed="false">
      <c r="A32" s="21" t="n">
        <f aca="false">A31+1</f>
        <v>24</v>
      </c>
      <c r="B32" s="16"/>
      <c r="C32" s="19" t="n">
        <f aca="false">SUM(D32:H32)</f>
        <v>0</v>
      </c>
      <c r="D32" s="22"/>
      <c r="E32" s="22"/>
      <c r="F32" s="22"/>
      <c r="G32" s="22"/>
      <c r="H32" s="22"/>
    </row>
    <row r="33" customFormat="false" ht="15" hidden="false" customHeight="true" outlineLevel="0" collapsed="false">
      <c r="A33" s="21" t="n">
        <f aca="false">A32+1</f>
        <v>25</v>
      </c>
      <c r="B33" s="16"/>
      <c r="C33" s="19" t="n">
        <f aca="false">SUM(D33:H33)</f>
        <v>0</v>
      </c>
      <c r="D33" s="22"/>
      <c r="E33" s="22"/>
      <c r="F33" s="22"/>
      <c r="G33" s="22"/>
      <c r="H33" s="22"/>
    </row>
    <row r="34" customFormat="false" ht="15" hidden="false" customHeight="true" outlineLevel="0" collapsed="false">
      <c r="A34" s="21" t="n">
        <f aca="false">A33+1</f>
        <v>26</v>
      </c>
      <c r="B34" s="16"/>
      <c r="C34" s="19" t="n">
        <f aca="false">SUM(D34:H34)</f>
        <v>0</v>
      </c>
      <c r="D34" s="22"/>
      <c r="E34" s="22"/>
      <c r="F34" s="22"/>
      <c r="G34" s="22"/>
      <c r="H34" s="22"/>
    </row>
    <row r="35" customFormat="false" ht="15" hidden="false" customHeight="true" outlineLevel="0" collapsed="false">
      <c r="A35" s="21" t="n">
        <f aca="false">A34+1</f>
        <v>27</v>
      </c>
      <c r="B35" s="16"/>
      <c r="C35" s="19" t="n">
        <f aca="false">SUM(D35:H35)</f>
        <v>0</v>
      </c>
      <c r="D35" s="22"/>
      <c r="E35" s="22"/>
      <c r="F35" s="22"/>
      <c r="G35" s="22"/>
      <c r="H35" s="22"/>
    </row>
    <row r="36" customFormat="false" ht="15" hidden="false" customHeight="true" outlineLevel="0" collapsed="false">
      <c r="A36" s="21" t="n">
        <f aca="false">A35+1</f>
        <v>28</v>
      </c>
      <c r="B36" s="16"/>
      <c r="C36" s="19" t="n">
        <f aca="false">SUM(D36:H36)</f>
        <v>0</v>
      </c>
      <c r="D36" s="22"/>
      <c r="E36" s="22"/>
      <c r="F36" s="22"/>
      <c r="G36" s="22"/>
      <c r="H36" s="22"/>
    </row>
    <row r="37" customFormat="false" ht="15" hidden="false" customHeight="true" outlineLevel="0" collapsed="false">
      <c r="A37" s="21" t="n">
        <f aca="false">A36+1</f>
        <v>29</v>
      </c>
      <c r="B37" s="16"/>
      <c r="C37" s="19" t="n">
        <f aca="false">SUM(D37:H37)</f>
        <v>0</v>
      </c>
      <c r="D37" s="22"/>
      <c r="E37" s="22"/>
      <c r="F37" s="22"/>
      <c r="G37" s="22"/>
      <c r="H37" s="22"/>
    </row>
    <row r="38" customFormat="false" ht="15" hidden="false" customHeight="true" outlineLevel="0" collapsed="false">
      <c r="A38" s="21" t="n">
        <f aca="false">A37+1</f>
        <v>30</v>
      </c>
      <c r="B38" s="16"/>
      <c r="C38" s="19" t="n">
        <f aca="false">SUM(D38:H38)</f>
        <v>0</v>
      </c>
      <c r="D38" s="22"/>
      <c r="E38" s="22"/>
      <c r="F38" s="22"/>
      <c r="G38" s="22"/>
      <c r="H38" s="22"/>
    </row>
    <row r="39" customFormat="false" ht="15" hidden="false" customHeight="true" outlineLevel="0" collapsed="false">
      <c r="A39" s="21" t="n">
        <f aca="false">A38+1</f>
        <v>31</v>
      </c>
      <c r="B39" s="16"/>
      <c r="C39" s="19" t="n">
        <f aca="false">SUM(D39:H39)</f>
        <v>0</v>
      </c>
      <c r="D39" s="22"/>
      <c r="E39" s="22"/>
      <c r="F39" s="22"/>
      <c r="G39" s="22"/>
      <c r="H39" s="22"/>
    </row>
    <row r="40" customFormat="false" ht="15" hidden="false" customHeight="true" outlineLevel="0" collapsed="false">
      <c r="A40" s="21" t="n">
        <f aca="false">A39+1</f>
        <v>32</v>
      </c>
      <c r="B40" s="16"/>
      <c r="C40" s="19" t="n">
        <f aca="false">SUM(D40:H40)</f>
        <v>0</v>
      </c>
      <c r="D40" s="22"/>
      <c r="E40" s="22"/>
      <c r="F40" s="22"/>
      <c r="G40" s="22"/>
      <c r="H40" s="22"/>
    </row>
    <row r="41" customFormat="false" ht="15" hidden="false" customHeight="true" outlineLevel="0" collapsed="false">
      <c r="A41" s="21" t="n">
        <f aca="false">A40+1</f>
        <v>33</v>
      </c>
      <c r="B41" s="16"/>
      <c r="C41" s="19" t="n">
        <f aca="false">SUM(D41:H41)</f>
        <v>0</v>
      </c>
      <c r="D41" s="22"/>
      <c r="E41" s="22"/>
      <c r="F41" s="22"/>
      <c r="G41" s="22"/>
      <c r="H41" s="22"/>
    </row>
    <row r="42" customFormat="false" ht="15" hidden="false" customHeight="true" outlineLevel="0" collapsed="false">
      <c r="A42" s="21" t="n">
        <f aca="false">A41+1</f>
        <v>34</v>
      </c>
      <c r="B42" s="16"/>
      <c r="C42" s="19" t="n">
        <f aca="false">SUM(D42:H42)</f>
        <v>0</v>
      </c>
      <c r="D42" s="22"/>
      <c r="E42" s="22"/>
      <c r="F42" s="22"/>
      <c r="G42" s="22"/>
      <c r="H42" s="22"/>
      <c r="J42" s="76"/>
    </row>
    <row r="43" customFormat="false" ht="15" hidden="false" customHeight="true" outlineLevel="0" collapsed="false">
      <c r="A43" s="21" t="n">
        <f aca="false">A42+1</f>
        <v>35</v>
      </c>
      <c r="B43" s="16"/>
      <c r="C43" s="19" t="n">
        <f aca="false">SUM(D43:H43)</f>
        <v>0</v>
      </c>
      <c r="D43" s="22"/>
      <c r="E43" s="22"/>
      <c r="F43" s="22"/>
      <c r="G43" s="22"/>
      <c r="H43" s="22"/>
    </row>
    <row r="44" customFormat="false" ht="15" hidden="false" customHeight="true" outlineLevel="0" collapsed="false">
      <c r="A44" s="21" t="n">
        <f aca="false">A43+1</f>
        <v>36</v>
      </c>
      <c r="B44" s="16"/>
      <c r="C44" s="19" t="n">
        <f aca="false">SUM(D44:H44)</f>
        <v>0</v>
      </c>
      <c r="D44" s="22"/>
      <c r="E44" s="22"/>
      <c r="F44" s="22"/>
      <c r="G44" s="22"/>
      <c r="H44" s="22"/>
    </row>
    <row r="45" customFormat="false" ht="15" hidden="false" customHeight="true" outlineLevel="0" collapsed="false">
      <c r="A45" s="21" t="n">
        <f aca="false">A44+1</f>
        <v>37</v>
      </c>
      <c r="B45" s="16"/>
      <c r="C45" s="19" t="n">
        <f aca="false">SUM(D45:H45)</f>
        <v>0</v>
      </c>
      <c r="D45" s="22"/>
      <c r="E45" s="22"/>
      <c r="F45" s="22"/>
      <c r="G45" s="22"/>
      <c r="H45" s="22"/>
    </row>
    <row r="46" customFormat="false" ht="15" hidden="false" customHeight="true" outlineLevel="0" collapsed="false">
      <c r="A46" s="21" t="n">
        <f aca="false">A45+1</f>
        <v>38</v>
      </c>
      <c r="B46" s="16"/>
      <c r="C46" s="19" t="n">
        <f aca="false">SUM(D46:H46)</f>
        <v>0</v>
      </c>
      <c r="D46" s="22"/>
      <c r="E46" s="22"/>
      <c r="F46" s="22"/>
      <c r="G46" s="22"/>
      <c r="H46" s="22"/>
    </row>
    <row r="47" customFormat="false" ht="15" hidden="false" customHeight="true" outlineLevel="0" collapsed="false">
      <c r="A47" s="21" t="n">
        <f aca="false">A46+1</f>
        <v>39</v>
      </c>
      <c r="B47" s="16"/>
      <c r="C47" s="19" t="n">
        <f aca="false">SUM(D47:H47)</f>
        <v>0</v>
      </c>
      <c r="D47" s="22"/>
      <c r="E47" s="22"/>
      <c r="F47" s="22"/>
      <c r="G47" s="22"/>
      <c r="H47" s="22"/>
    </row>
    <row r="48" customFormat="false" ht="15" hidden="false" customHeight="true" outlineLevel="0" collapsed="false">
      <c r="A48" s="21" t="n">
        <f aca="false">A47+1</f>
        <v>40</v>
      </c>
      <c r="B48" s="16"/>
      <c r="C48" s="19" t="n">
        <f aca="false">SUM(D48:H48)</f>
        <v>0</v>
      </c>
      <c r="D48" s="22"/>
      <c r="E48" s="22"/>
      <c r="F48" s="22"/>
      <c r="G48" s="22"/>
      <c r="H48" s="22"/>
      <c r="J48" s="62"/>
    </row>
    <row r="49" customFormat="false" ht="15" hidden="false" customHeight="true" outlineLevel="0" collapsed="false">
      <c r="A49" s="21" t="n">
        <f aca="false">A48+1</f>
        <v>41</v>
      </c>
      <c r="B49" s="16"/>
      <c r="C49" s="19" t="n">
        <f aca="false">SUM(D49:H49)</f>
        <v>0</v>
      </c>
      <c r="D49" s="22"/>
      <c r="E49" s="22"/>
      <c r="F49" s="22"/>
      <c r="G49" s="22"/>
      <c r="H49" s="22"/>
    </row>
    <row r="50" customFormat="false" ht="15" hidden="false" customHeight="true" outlineLevel="0" collapsed="false">
      <c r="A50" s="21" t="n">
        <f aca="false">A49+1</f>
        <v>42</v>
      </c>
      <c r="B50" s="16"/>
      <c r="C50" s="19" t="n">
        <f aca="false">SUM(D50:H50)</f>
        <v>0</v>
      </c>
      <c r="D50" s="22"/>
      <c r="E50" s="22"/>
      <c r="F50" s="22"/>
      <c r="G50" s="22"/>
      <c r="H50" s="22"/>
    </row>
    <row r="51" customFormat="false" ht="15" hidden="false" customHeight="true" outlineLevel="0" collapsed="false">
      <c r="A51" s="21" t="n">
        <f aca="false">A50+1</f>
        <v>43</v>
      </c>
      <c r="B51" s="16"/>
      <c r="C51" s="19" t="n">
        <f aca="false">SUM(D51:H51)</f>
        <v>0</v>
      </c>
      <c r="D51" s="22"/>
      <c r="E51" s="22"/>
      <c r="F51" s="22"/>
      <c r="G51" s="22"/>
      <c r="H51" s="22"/>
    </row>
    <row r="52" customFormat="false" ht="15" hidden="false" customHeight="true" outlineLevel="0" collapsed="false">
      <c r="A52" s="21" t="n">
        <f aca="false">A51+1</f>
        <v>44</v>
      </c>
      <c r="B52" s="16"/>
      <c r="C52" s="19" t="n">
        <f aca="false">SUM(D52:H52)</f>
        <v>0</v>
      </c>
      <c r="D52" s="22"/>
      <c r="E52" s="22"/>
      <c r="F52" s="22"/>
      <c r="G52" s="22"/>
      <c r="H52" s="22"/>
    </row>
    <row r="53" customFormat="false" ht="15" hidden="false" customHeight="true" outlineLevel="0" collapsed="false">
      <c r="A53" s="21" t="n">
        <f aca="false">A52+1</f>
        <v>45</v>
      </c>
      <c r="B53" s="16"/>
      <c r="C53" s="19" t="n">
        <f aca="false">SUM(D53:H53)</f>
        <v>0</v>
      </c>
      <c r="D53" s="22"/>
      <c r="E53" s="22"/>
      <c r="F53" s="22"/>
      <c r="G53" s="22"/>
      <c r="H53" s="22"/>
    </row>
    <row r="54" customFormat="false" ht="15" hidden="false" customHeight="true" outlineLevel="0" collapsed="false">
      <c r="A54" s="21" t="n">
        <f aca="false">A53+1</f>
        <v>46</v>
      </c>
      <c r="B54" s="16"/>
      <c r="C54" s="19" t="n">
        <f aca="false">SUM(D54:H54)</f>
        <v>0</v>
      </c>
      <c r="D54" s="22"/>
      <c r="E54" s="22"/>
      <c r="F54" s="22"/>
      <c r="G54" s="22"/>
      <c r="H54" s="22"/>
    </row>
    <row r="55" customFormat="false" ht="15" hidden="false" customHeight="true" outlineLevel="0" collapsed="false">
      <c r="A55" s="21" t="n">
        <f aca="false">A54+1</f>
        <v>47</v>
      </c>
      <c r="B55" s="16"/>
      <c r="C55" s="19" t="n">
        <f aca="false">SUM(D55:H55)</f>
        <v>0</v>
      </c>
      <c r="D55" s="22"/>
      <c r="E55" s="22"/>
      <c r="F55" s="22"/>
      <c r="G55" s="22"/>
      <c r="H55" s="22"/>
    </row>
    <row r="56" customFormat="false" ht="15" hidden="false" customHeight="true" outlineLevel="0" collapsed="false">
      <c r="A56" s="21" t="n">
        <f aca="false">A55+1</f>
        <v>48</v>
      </c>
      <c r="B56" s="16"/>
      <c r="C56" s="19" t="n">
        <f aca="false">SUM(D56:H56)</f>
        <v>0</v>
      </c>
      <c r="D56" s="22"/>
      <c r="E56" s="22"/>
      <c r="F56" s="22"/>
      <c r="G56" s="22"/>
      <c r="H56" s="22"/>
      <c r="J56" s="62"/>
    </row>
    <row r="57" customFormat="false" ht="15" hidden="false" customHeight="true" outlineLevel="0" collapsed="false">
      <c r="A57" s="21" t="n">
        <f aca="false">A56+1</f>
        <v>49</v>
      </c>
      <c r="B57" s="16"/>
      <c r="C57" s="19" t="n">
        <f aca="false">SUM(D57:H57)</f>
        <v>0</v>
      </c>
      <c r="D57" s="22"/>
      <c r="E57" s="22"/>
      <c r="F57" s="22"/>
      <c r="G57" s="22"/>
      <c r="H57" s="22"/>
    </row>
    <row r="58" customFormat="false" ht="15" hidden="false" customHeight="true" outlineLevel="0" collapsed="false">
      <c r="A58" s="21" t="n">
        <f aca="false">A57+1</f>
        <v>50</v>
      </c>
      <c r="B58" s="16"/>
      <c r="C58" s="19" t="n">
        <f aca="false">SUM(D58:H58)</f>
        <v>0</v>
      </c>
      <c r="D58" s="22"/>
      <c r="E58" s="22"/>
      <c r="F58" s="22"/>
      <c r="G58" s="22"/>
      <c r="H58" s="22"/>
    </row>
    <row r="59" customFormat="false" ht="15" hidden="false" customHeight="true" outlineLevel="0" collapsed="false">
      <c r="A59" s="21" t="n">
        <f aca="false">A58+1</f>
        <v>51</v>
      </c>
      <c r="B59" s="16"/>
      <c r="C59" s="19" t="n">
        <f aca="false">SUM(D59:H59)</f>
        <v>0</v>
      </c>
      <c r="D59" s="22"/>
      <c r="E59" s="22"/>
      <c r="F59" s="22"/>
      <c r="G59" s="22"/>
      <c r="H59" s="22"/>
    </row>
    <row r="60" customFormat="false" ht="15" hidden="false" customHeight="true" outlineLevel="0" collapsed="false">
      <c r="A60" s="21" t="n">
        <f aca="false">A59+1</f>
        <v>52</v>
      </c>
      <c r="B60" s="16"/>
      <c r="C60" s="19" t="n">
        <f aca="false">SUM(D60:H60)</f>
        <v>0</v>
      </c>
      <c r="D60" s="22"/>
      <c r="E60" s="22"/>
      <c r="F60" s="22"/>
      <c r="G60" s="22"/>
      <c r="H60" s="22"/>
    </row>
    <row r="61" customFormat="false" ht="15" hidden="false" customHeight="true" outlineLevel="0" collapsed="false">
      <c r="A61" s="21" t="n">
        <f aca="false">A60+1</f>
        <v>53</v>
      </c>
      <c r="B61" s="16"/>
      <c r="C61" s="19" t="n">
        <f aca="false">SUM(D61:H61)</f>
        <v>0</v>
      </c>
      <c r="D61" s="22"/>
      <c r="E61" s="22"/>
      <c r="F61" s="22"/>
      <c r="G61" s="22"/>
      <c r="H61" s="22"/>
    </row>
    <row r="62" customFormat="false" ht="15" hidden="false" customHeight="true" outlineLevel="0" collapsed="false">
      <c r="A62" s="21" t="n">
        <f aca="false">A61+1</f>
        <v>54</v>
      </c>
      <c r="B62" s="16"/>
      <c r="C62" s="19" t="n">
        <f aca="false">SUM(D62:H62)</f>
        <v>0</v>
      </c>
      <c r="D62" s="22"/>
      <c r="E62" s="22"/>
      <c r="F62" s="22"/>
      <c r="G62" s="22"/>
      <c r="H62" s="22"/>
    </row>
    <row r="63" customFormat="false" ht="15" hidden="false" customHeight="true" outlineLevel="0" collapsed="false">
      <c r="A63" s="21" t="n">
        <f aca="false">A62+1</f>
        <v>55</v>
      </c>
      <c r="B63" s="16"/>
      <c r="C63" s="19" t="n">
        <f aca="false">SUM(D63:H63)</f>
        <v>0</v>
      </c>
      <c r="D63" s="22"/>
      <c r="E63" s="22"/>
      <c r="F63" s="22"/>
      <c r="G63" s="22"/>
      <c r="H63" s="22"/>
    </row>
    <row r="64" customFormat="false" ht="15" hidden="false" customHeight="true" outlineLevel="0" collapsed="false">
      <c r="A64" s="21" t="n">
        <f aca="false">A63+1</f>
        <v>56</v>
      </c>
      <c r="B64" s="16"/>
      <c r="C64" s="19" t="n">
        <f aca="false">SUM(D64:H64)</f>
        <v>0</v>
      </c>
      <c r="D64" s="22"/>
      <c r="E64" s="22"/>
      <c r="F64" s="22"/>
      <c r="G64" s="22"/>
      <c r="H64" s="22"/>
    </row>
    <row r="65" customFormat="false" ht="15" hidden="false" customHeight="true" outlineLevel="0" collapsed="false">
      <c r="A65" s="21" t="n">
        <f aca="false">A64+1</f>
        <v>57</v>
      </c>
      <c r="B65" s="16"/>
      <c r="C65" s="19" t="n">
        <f aca="false">SUM(D65:H65)</f>
        <v>0</v>
      </c>
      <c r="D65" s="22"/>
      <c r="E65" s="22"/>
      <c r="F65" s="22"/>
      <c r="G65" s="22"/>
      <c r="H65" s="22"/>
    </row>
    <row r="66" customFormat="false" ht="15" hidden="false" customHeight="true" outlineLevel="0" collapsed="false">
      <c r="A66" s="21" t="n">
        <f aca="false">A65+1</f>
        <v>58</v>
      </c>
      <c r="B66" s="16"/>
      <c r="C66" s="19" t="n">
        <f aca="false">SUM(D66:H66)</f>
        <v>39.69</v>
      </c>
      <c r="D66" s="22"/>
      <c r="E66" s="22"/>
      <c r="F66" s="22" t="n">
        <f aca="false">26.46+13.23</f>
        <v>39.69</v>
      </c>
      <c r="G66" s="22"/>
      <c r="H66" s="22"/>
      <c r="J66" s="76"/>
    </row>
    <row r="67" customFormat="false" ht="15" hidden="false" customHeight="true" outlineLevel="0" collapsed="false">
      <c r="A67" s="21" t="n">
        <f aca="false">A66+1</f>
        <v>59</v>
      </c>
      <c r="B67" s="16"/>
      <c r="C67" s="19" t="n">
        <f aca="false">SUM(D67:H67)</f>
        <v>0</v>
      </c>
      <c r="D67" s="22"/>
      <c r="E67" s="22"/>
      <c r="F67" s="22"/>
      <c r="G67" s="22"/>
      <c r="H67" s="22"/>
    </row>
    <row r="68" customFormat="false" ht="15" hidden="false" customHeight="true" outlineLevel="0" collapsed="false">
      <c r="A68" s="21" t="n">
        <f aca="false">A67+1</f>
        <v>60</v>
      </c>
      <c r="B68" s="16"/>
      <c r="C68" s="19" t="n">
        <f aca="false">SUM(D68:H68)</f>
        <v>0</v>
      </c>
      <c r="D68" s="22"/>
      <c r="E68" s="22"/>
      <c r="F68" s="22"/>
      <c r="G68" s="22"/>
      <c r="H68" s="22"/>
    </row>
    <row r="69" customFormat="false" ht="15" hidden="false" customHeight="true" outlineLevel="0" collapsed="false">
      <c r="A69" s="21" t="n">
        <f aca="false">A68+1</f>
        <v>61</v>
      </c>
      <c r="B69" s="16"/>
      <c r="C69" s="19" t="n">
        <f aca="false">SUM(D69:H69)</f>
        <v>0</v>
      </c>
      <c r="D69" s="22"/>
      <c r="E69" s="22"/>
      <c r="F69" s="22"/>
      <c r="G69" s="22"/>
      <c r="H69" s="22"/>
    </row>
    <row r="70" customFormat="false" ht="15" hidden="false" customHeight="true" outlineLevel="0" collapsed="false">
      <c r="A70" s="21" t="n">
        <f aca="false">A69+1</f>
        <v>62</v>
      </c>
      <c r="B70" s="16"/>
      <c r="C70" s="19" t="n">
        <f aca="false">SUM(D70:H70)</f>
        <v>0</v>
      </c>
      <c r="D70" s="22"/>
      <c r="E70" s="22"/>
      <c r="F70" s="22"/>
      <c r="G70" s="22"/>
      <c r="H70" s="22"/>
    </row>
    <row r="71" customFormat="false" ht="15" hidden="false" customHeight="true" outlineLevel="0" collapsed="false">
      <c r="A71" s="21" t="n">
        <f aca="false">A70+1</f>
        <v>63</v>
      </c>
      <c r="B71" s="16"/>
      <c r="C71" s="19" t="n">
        <f aca="false">SUM(D71:H71)</f>
        <v>0</v>
      </c>
      <c r="D71" s="22"/>
      <c r="E71" s="22"/>
      <c r="F71" s="22"/>
      <c r="G71" s="22"/>
      <c r="H71" s="22"/>
    </row>
    <row r="72" customFormat="false" ht="15" hidden="false" customHeight="true" outlineLevel="0" collapsed="false">
      <c r="A72" s="21" t="n">
        <f aca="false">A71+1</f>
        <v>64</v>
      </c>
      <c r="B72" s="16"/>
      <c r="C72" s="19" t="n">
        <f aca="false">SUM(D72:H72)</f>
        <v>0</v>
      </c>
      <c r="D72" s="22"/>
      <c r="E72" s="22"/>
      <c r="F72" s="22"/>
      <c r="G72" s="22"/>
      <c r="H72" s="22"/>
      <c r="J72" s="76"/>
    </row>
    <row r="73" customFormat="false" ht="15" hidden="false" customHeight="true" outlineLevel="0" collapsed="false">
      <c r="A73" s="21" t="n">
        <f aca="false">A72+1</f>
        <v>65</v>
      </c>
      <c r="B73" s="16"/>
      <c r="C73" s="19" t="n">
        <f aca="false">SUM(D73:H73)</f>
        <v>0</v>
      </c>
      <c r="D73" s="22"/>
      <c r="E73" s="22"/>
      <c r="F73" s="22"/>
      <c r="G73" s="22"/>
      <c r="H73" s="22"/>
    </row>
    <row r="74" customFormat="false" ht="15" hidden="false" customHeight="true" outlineLevel="0" collapsed="false">
      <c r="A74" s="21" t="n">
        <f aca="false">A73+1</f>
        <v>66</v>
      </c>
      <c r="B74" s="16"/>
      <c r="C74" s="19" t="n">
        <f aca="false">SUM(D74:H74)</f>
        <v>0</v>
      </c>
      <c r="D74" s="22"/>
      <c r="E74" s="22"/>
      <c r="F74" s="22"/>
      <c r="G74" s="22"/>
      <c r="H74" s="22"/>
      <c r="J74" s="76"/>
    </row>
    <row r="75" customFormat="false" ht="15" hidden="false" customHeight="true" outlineLevel="0" collapsed="false">
      <c r="A75" s="21" t="n">
        <f aca="false">A74+1</f>
        <v>67</v>
      </c>
      <c r="B75" s="16"/>
      <c r="C75" s="19" t="n">
        <f aca="false">SUM(D75:H75)</f>
        <v>0</v>
      </c>
      <c r="D75" s="22"/>
      <c r="E75" s="22"/>
      <c r="F75" s="22"/>
      <c r="G75" s="22"/>
      <c r="H75" s="22"/>
    </row>
    <row r="76" customFormat="false" ht="15" hidden="false" customHeight="true" outlineLevel="0" collapsed="false">
      <c r="A76" s="21" t="n">
        <f aca="false">A75+1</f>
        <v>68</v>
      </c>
      <c r="B76" s="16"/>
      <c r="C76" s="19" t="n">
        <f aca="false">SUM(D76:H76)</f>
        <v>0</v>
      </c>
      <c r="D76" s="22"/>
      <c r="E76" s="22"/>
      <c r="F76" s="22"/>
      <c r="G76" s="22"/>
      <c r="H76" s="22"/>
    </row>
    <row r="77" customFormat="false" ht="15" hidden="false" customHeight="true" outlineLevel="0" collapsed="false">
      <c r="A77" s="21" t="n">
        <f aca="false">A76+1</f>
        <v>69</v>
      </c>
      <c r="B77" s="16"/>
      <c r="C77" s="19" t="n">
        <f aca="false">SUM(D77:H77)</f>
        <v>0</v>
      </c>
      <c r="D77" s="22"/>
      <c r="E77" s="22"/>
      <c r="F77" s="22"/>
      <c r="G77" s="22"/>
      <c r="H77" s="22"/>
    </row>
    <row r="78" customFormat="false" ht="15" hidden="false" customHeight="true" outlineLevel="0" collapsed="false">
      <c r="A78" s="21" t="n">
        <f aca="false">A77+1</f>
        <v>70</v>
      </c>
      <c r="B78" s="16"/>
      <c r="C78" s="19" t="n">
        <f aca="false">SUM(D78:H78)</f>
        <v>0</v>
      </c>
      <c r="D78" s="22"/>
      <c r="E78" s="22"/>
      <c r="F78" s="22"/>
      <c r="G78" s="22"/>
      <c r="H78" s="22"/>
    </row>
    <row r="79" customFormat="false" ht="15" hidden="false" customHeight="true" outlineLevel="0" collapsed="false">
      <c r="A79" s="21" t="n">
        <f aca="false">A78+1</f>
        <v>71</v>
      </c>
      <c r="B79" s="16"/>
      <c r="C79" s="19" t="n">
        <f aca="false">SUM(D79:H79)</f>
        <v>0</v>
      </c>
      <c r="D79" s="22"/>
      <c r="E79" s="22"/>
      <c r="F79" s="22"/>
      <c r="G79" s="22"/>
      <c r="H79" s="22"/>
    </row>
    <row r="80" customFormat="false" ht="15" hidden="false" customHeight="true" outlineLevel="0" collapsed="false">
      <c r="A80" s="21" t="n">
        <f aca="false">A79+1</f>
        <v>72</v>
      </c>
      <c r="B80" s="16"/>
      <c r="C80" s="19" t="n">
        <f aca="false">SUM(D80:H80)</f>
        <v>0</v>
      </c>
      <c r="D80" s="22"/>
      <c r="E80" s="22"/>
      <c r="F80" s="22"/>
      <c r="G80" s="22"/>
      <c r="H80" s="22"/>
    </row>
    <row r="81" customFormat="false" ht="15" hidden="false" customHeight="true" outlineLevel="0" collapsed="false">
      <c r="A81" s="21" t="n">
        <f aca="false">A80+1</f>
        <v>73</v>
      </c>
      <c r="B81" s="25"/>
      <c r="C81" s="19" t="n">
        <f aca="false">SUM(D81:H81)</f>
        <v>0</v>
      </c>
      <c r="D81" s="22"/>
      <c r="E81" s="22"/>
      <c r="F81" s="22"/>
      <c r="G81" s="22"/>
      <c r="H81" s="22"/>
    </row>
    <row r="82" customFormat="false" ht="15" hidden="false" customHeight="true" outlineLevel="0" collapsed="false">
      <c r="A82" s="21" t="n">
        <f aca="false">A81+1</f>
        <v>74</v>
      </c>
      <c r="B82" s="16"/>
      <c r="C82" s="19" t="n">
        <f aca="false">SUM(D82:H82)</f>
        <v>0</v>
      </c>
      <c r="D82" s="22"/>
      <c r="E82" s="22"/>
      <c r="F82" s="22"/>
      <c r="G82" s="22"/>
      <c r="H82" s="22"/>
    </row>
    <row r="83" customFormat="false" ht="15" hidden="false" customHeight="true" outlineLevel="0" collapsed="false">
      <c r="A83" s="21" t="n">
        <f aca="false">A82+1</f>
        <v>75</v>
      </c>
      <c r="B83" s="16"/>
      <c r="C83" s="19" t="n">
        <f aca="false">SUM(D83:H83)</f>
        <v>0</v>
      </c>
      <c r="D83" s="22"/>
      <c r="E83" s="22"/>
      <c r="F83" s="22"/>
      <c r="G83" s="22"/>
      <c r="H83" s="22"/>
    </row>
    <row r="84" customFormat="false" ht="15" hidden="false" customHeight="true" outlineLevel="0" collapsed="false">
      <c r="A84" s="21" t="n">
        <f aca="false">A83+1</f>
        <v>76</v>
      </c>
      <c r="B84" s="16"/>
      <c r="C84" s="19" t="n">
        <f aca="false">SUM(D84:H84)</f>
        <v>0</v>
      </c>
      <c r="D84" s="22"/>
      <c r="E84" s="22"/>
      <c r="F84" s="22"/>
      <c r="G84" s="22"/>
      <c r="H84" s="22"/>
    </row>
    <row r="85" customFormat="false" ht="15" hidden="false" customHeight="true" outlineLevel="0" collapsed="false">
      <c r="A85" s="21" t="n">
        <f aca="false">A84+1</f>
        <v>77</v>
      </c>
      <c r="B85" s="16"/>
      <c r="C85" s="19" t="n">
        <f aca="false">SUM(D85:H85)</f>
        <v>0</v>
      </c>
      <c r="D85" s="22"/>
      <c r="E85" s="22"/>
      <c r="F85" s="22"/>
      <c r="G85" s="22"/>
      <c r="H85" s="22"/>
    </row>
    <row r="86" customFormat="false" ht="15" hidden="false" customHeight="true" outlineLevel="0" collapsed="false">
      <c r="A86" s="21" t="n">
        <f aca="false">A85+1</f>
        <v>78</v>
      </c>
      <c r="B86" s="16"/>
      <c r="C86" s="19" t="n">
        <f aca="false">SUM(D86:H86)</f>
        <v>0</v>
      </c>
      <c r="D86" s="22"/>
      <c r="E86" s="22"/>
      <c r="F86" s="22"/>
      <c r="G86" s="22"/>
      <c r="H86" s="22"/>
    </row>
    <row r="87" customFormat="false" ht="15" hidden="false" customHeight="true" outlineLevel="0" collapsed="false">
      <c r="A87" s="21" t="n">
        <f aca="false">A86+1</f>
        <v>79</v>
      </c>
      <c r="B87" s="16"/>
      <c r="C87" s="19" t="n">
        <f aca="false">SUM(D87:H87)</f>
        <v>0</v>
      </c>
      <c r="D87" s="22"/>
      <c r="E87" s="22"/>
      <c r="F87" s="22"/>
      <c r="G87" s="22"/>
      <c r="H87" s="22"/>
    </row>
    <row r="88" customFormat="false" ht="15" hidden="false" customHeight="true" outlineLevel="0" collapsed="false">
      <c r="A88" s="21" t="n">
        <f aca="false">A87+1</f>
        <v>80</v>
      </c>
      <c r="B88" s="16"/>
      <c r="C88" s="19" t="n">
        <f aca="false">SUM(D88:H88)</f>
        <v>0</v>
      </c>
      <c r="D88" s="22"/>
      <c r="E88" s="22"/>
      <c r="F88" s="22"/>
      <c r="G88" s="22"/>
      <c r="H88" s="22"/>
    </row>
    <row r="89" customFormat="false" ht="15" hidden="false" customHeight="true" outlineLevel="0" collapsed="false">
      <c r="A89" s="21" t="n">
        <f aca="false">A88+1</f>
        <v>81</v>
      </c>
      <c r="B89" s="16"/>
      <c r="C89" s="19" t="n">
        <f aca="false">SUM(D89:H89)</f>
        <v>0</v>
      </c>
      <c r="D89" s="22"/>
      <c r="E89" s="22"/>
      <c r="F89" s="22"/>
      <c r="G89" s="22"/>
      <c r="H89" s="22"/>
    </row>
    <row r="90" customFormat="false" ht="15" hidden="false" customHeight="true" outlineLevel="0" collapsed="false">
      <c r="A90" s="21" t="n">
        <f aca="false">A89+1</f>
        <v>82</v>
      </c>
      <c r="B90" s="16"/>
      <c r="C90" s="19" t="n">
        <f aca="false">SUM(D90:H90)</f>
        <v>0</v>
      </c>
      <c r="D90" s="22"/>
      <c r="E90" s="22"/>
      <c r="F90" s="22"/>
      <c r="G90" s="22"/>
      <c r="H90" s="22"/>
    </row>
    <row r="91" customFormat="false" ht="15" hidden="false" customHeight="true" outlineLevel="0" collapsed="false">
      <c r="A91" s="21" t="n">
        <f aca="false">A90+1</f>
        <v>83</v>
      </c>
      <c r="B91" s="16"/>
      <c r="C91" s="19" t="n">
        <f aca="false">SUM(D91:H91)</f>
        <v>0</v>
      </c>
      <c r="D91" s="22"/>
      <c r="E91" s="22"/>
      <c r="F91" s="22"/>
      <c r="G91" s="22"/>
      <c r="H91" s="22"/>
    </row>
    <row r="92" customFormat="false" ht="15" hidden="false" customHeight="true" outlineLevel="0" collapsed="false">
      <c r="A92" s="21" t="n">
        <f aca="false">A91+1</f>
        <v>84</v>
      </c>
      <c r="B92" s="16"/>
      <c r="C92" s="19" t="n">
        <f aca="false">SUM(D92:H92)</f>
        <v>0</v>
      </c>
      <c r="D92" s="22"/>
      <c r="E92" s="22"/>
      <c r="F92" s="22"/>
      <c r="G92" s="22"/>
      <c r="H92" s="22"/>
    </row>
    <row r="93" customFormat="false" ht="15" hidden="false" customHeight="true" outlineLevel="0" collapsed="false">
      <c r="A93" s="21" t="n">
        <f aca="false">A92+1</f>
        <v>85</v>
      </c>
      <c r="B93" s="16"/>
      <c r="C93" s="19" t="n">
        <f aca="false">SUM(D93:H93)</f>
        <v>0</v>
      </c>
      <c r="D93" s="22"/>
      <c r="E93" s="22"/>
      <c r="F93" s="22"/>
      <c r="G93" s="22"/>
      <c r="H93" s="22"/>
    </row>
    <row r="94" customFormat="false" ht="15" hidden="false" customHeight="true" outlineLevel="0" collapsed="false">
      <c r="A94" s="21" t="n">
        <f aca="false">A93+1</f>
        <v>86</v>
      </c>
      <c r="B94" s="16"/>
      <c r="C94" s="19" t="n">
        <f aca="false">SUM(D94:H94)</f>
        <v>0</v>
      </c>
      <c r="D94" s="22"/>
      <c r="E94" s="22"/>
      <c r="F94" s="22"/>
      <c r="G94" s="22"/>
      <c r="H94" s="22"/>
    </row>
    <row r="95" customFormat="false" ht="15" hidden="false" customHeight="true" outlineLevel="0" collapsed="false">
      <c r="A95" s="21" t="n">
        <f aca="false">A94+1</f>
        <v>87</v>
      </c>
      <c r="B95" s="25"/>
      <c r="C95" s="19" t="n">
        <f aca="false">SUM(D95:H95)</f>
        <v>0</v>
      </c>
      <c r="D95" s="22"/>
      <c r="E95" s="22"/>
      <c r="F95" s="22"/>
      <c r="G95" s="22"/>
      <c r="H95" s="22"/>
    </row>
    <row r="96" customFormat="false" ht="15" hidden="false" customHeight="true" outlineLevel="0" collapsed="false">
      <c r="A96" s="21" t="n">
        <f aca="false">A95+1</f>
        <v>88</v>
      </c>
      <c r="B96" s="16"/>
      <c r="C96" s="19" t="n">
        <f aca="false">SUM(D96:H96)</f>
        <v>0</v>
      </c>
      <c r="D96" s="22"/>
      <c r="E96" s="22"/>
      <c r="F96" s="22"/>
      <c r="G96" s="22"/>
      <c r="H96" s="22"/>
    </row>
    <row r="97" customFormat="false" ht="15" hidden="false" customHeight="true" outlineLevel="0" collapsed="false">
      <c r="A97" s="21" t="n">
        <f aca="false">A96+1</f>
        <v>89</v>
      </c>
      <c r="B97" s="16"/>
      <c r="C97" s="19" t="n">
        <f aca="false">SUM(D97:H97)</f>
        <v>0</v>
      </c>
      <c r="D97" s="22"/>
      <c r="E97" s="22"/>
      <c r="F97" s="22"/>
      <c r="G97" s="22"/>
      <c r="H97" s="22"/>
    </row>
    <row r="98" customFormat="false" ht="15" hidden="false" customHeight="true" outlineLevel="0" collapsed="false">
      <c r="A98" s="21" t="n">
        <f aca="false">A97+1</f>
        <v>90</v>
      </c>
      <c r="B98" s="16"/>
      <c r="C98" s="19" t="n">
        <f aca="false">SUM(D98:H98)</f>
        <v>0</v>
      </c>
      <c r="D98" s="22"/>
      <c r="E98" s="22"/>
      <c r="F98" s="22"/>
      <c r="G98" s="22"/>
      <c r="H98" s="22"/>
    </row>
    <row r="99" customFormat="false" ht="15" hidden="false" customHeight="true" outlineLevel="0" collapsed="false">
      <c r="A99" s="21" t="n">
        <f aca="false">A98+1</f>
        <v>91</v>
      </c>
      <c r="B99" s="16"/>
      <c r="C99" s="19" t="n">
        <f aca="false">SUM(D99:H99)</f>
        <v>0</v>
      </c>
      <c r="D99" s="22"/>
      <c r="E99" s="22"/>
      <c r="F99" s="22"/>
      <c r="G99" s="22"/>
      <c r="H99" s="22"/>
    </row>
    <row r="100" customFormat="false" ht="15" hidden="false" customHeight="true" outlineLevel="0" collapsed="false">
      <c r="A100" s="21" t="n">
        <f aca="false">A99+1</f>
        <v>92</v>
      </c>
      <c r="B100" s="16"/>
      <c r="C100" s="19" t="n">
        <f aca="false">SUM(D100:H100)</f>
        <v>0</v>
      </c>
      <c r="D100" s="22"/>
      <c r="E100" s="22"/>
      <c r="F100" s="22"/>
      <c r="G100" s="22"/>
      <c r="H100" s="22"/>
    </row>
    <row r="101" customFormat="false" ht="15" hidden="false" customHeight="true" outlineLevel="0" collapsed="false">
      <c r="A101" s="21" t="n">
        <f aca="false">A100+1</f>
        <v>93</v>
      </c>
      <c r="B101" s="16"/>
      <c r="C101" s="19" t="n">
        <f aca="false">SUM(D101:H101)</f>
        <v>0</v>
      </c>
      <c r="D101" s="22"/>
      <c r="E101" s="22"/>
      <c r="F101" s="22"/>
      <c r="G101" s="22"/>
      <c r="H101" s="22"/>
    </row>
    <row r="102" customFormat="false" ht="15" hidden="false" customHeight="true" outlineLevel="0" collapsed="false">
      <c r="A102" s="21" t="n">
        <f aca="false">A101+1</f>
        <v>94</v>
      </c>
      <c r="B102" s="16"/>
      <c r="C102" s="19" t="n">
        <f aca="false">SUM(D102:H102)</f>
        <v>0</v>
      </c>
      <c r="D102" s="22"/>
      <c r="E102" s="22"/>
      <c r="F102" s="22"/>
      <c r="G102" s="22"/>
      <c r="H102" s="22"/>
    </row>
    <row r="103" customFormat="false" ht="15" hidden="false" customHeight="true" outlineLevel="0" collapsed="false">
      <c r="A103" s="21" t="n">
        <f aca="false">A102+1</f>
        <v>95</v>
      </c>
      <c r="B103" s="16"/>
      <c r="C103" s="19" t="n">
        <f aca="false">SUM(D103:H103)</f>
        <v>0</v>
      </c>
      <c r="D103" s="22"/>
      <c r="E103" s="22"/>
      <c r="F103" s="22"/>
      <c r="G103" s="22"/>
      <c r="H103" s="22"/>
    </row>
    <row r="104" customFormat="false" ht="15" hidden="false" customHeight="true" outlineLevel="0" collapsed="false">
      <c r="A104" s="21" t="n">
        <f aca="false">A103+1</f>
        <v>96</v>
      </c>
      <c r="B104" s="16"/>
      <c r="C104" s="19" t="n">
        <f aca="false">SUM(D104:H104)</f>
        <v>0</v>
      </c>
      <c r="D104" s="22"/>
      <c r="E104" s="22"/>
      <c r="F104" s="22"/>
      <c r="G104" s="22"/>
      <c r="H104" s="22"/>
    </row>
    <row r="105" customFormat="false" ht="15" hidden="false" customHeight="true" outlineLevel="0" collapsed="false">
      <c r="A105" s="21" t="n">
        <f aca="false">A104+1</f>
        <v>97</v>
      </c>
      <c r="B105" s="16"/>
      <c r="C105" s="19" t="n">
        <f aca="false">SUM(D105:H105)</f>
        <v>0</v>
      </c>
      <c r="D105" s="22"/>
      <c r="E105" s="22"/>
      <c r="F105" s="22"/>
      <c r="G105" s="22"/>
      <c r="H105" s="22"/>
    </row>
    <row r="106" customFormat="false" ht="15" hidden="false" customHeight="true" outlineLevel="0" collapsed="false">
      <c r="A106" s="21" t="n">
        <f aca="false">A105+1</f>
        <v>98</v>
      </c>
      <c r="B106" s="16"/>
      <c r="C106" s="19" t="n">
        <f aca="false">SUM(D106:H106)</f>
        <v>0</v>
      </c>
      <c r="D106" s="22"/>
      <c r="E106" s="22"/>
      <c r="F106" s="22"/>
      <c r="G106" s="22"/>
      <c r="H106" s="22"/>
    </row>
    <row r="107" customFormat="false" ht="15" hidden="false" customHeight="true" outlineLevel="0" collapsed="false">
      <c r="A107" s="21" t="n">
        <f aca="false">A106+1</f>
        <v>99</v>
      </c>
      <c r="B107" s="16"/>
      <c r="C107" s="19" t="n">
        <f aca="false">SUM(D107:H107)</f>
        <v>0</v>
      </c>
      <c r="D107" s="22"/>
      <c r="E107" s="22"/>
      <c r="F107" s="22"/>
      <c r="G107" s="22"/>
      <c r="H107" s="22"/>
    </row>
    <row r="108" customFormat="false" ht="15" hidden="false" customHeight="true" outlineLevel="0" collapsed="false">
      <c r="A108" s="21" t="n">
        <f aca="false">A107+1</f>
        <v>100</v>
      </c>
      <c r="B108" s="16"/>
      <c r="C108" s="19" t="n">
        <f aca="false">SUM(D108:H108)</f>
        <v>0</v>
      </c>
      <c r="D108" s="22"/>
      <c r="E108" s="22"/>
      <c r="F108" s="22"/>
      <c r="G108" s="22"/>
      <c r="H108" s="22"/>
    </row>
    <row r="109" customFormat="false" ht="15" hidden="false" customHeight="true" outlineLevel="0" collapsed="false">
      <c r="A109" s="21" t="n">
        <f aca="false">A108+1</f>
        <v>101</v>
      </c>
      <c r="B109" s="16"/>
      <c r="C109" s="19" t="n">
        <f aca="false">SUM(D109:H109)</f>
        <v>0</v>
      </c>
      <c r="D109" s="22"/>
      <c r="E109" s="22"/>
      <c r="F109" s="22"/>
      <c r="G109" s="22"/>
      <c r="H109" s="22"/>
    </row>
    <row r="110" customFormat="false" ht="15" hidden="false" customHeight="true" outlineLevel="0" collapsed="false">
      <c r="A110" s="21" t="n">
        <f aca="false">A109+1</f>
        <v>102</v>
      </c>
      <c r="B110" s="16"/>
      <c r="C110" s="19" t="n">
        <f aca="false">SUM(D110:H110)</f>
        <v>0</v>
      </c>
      <c r="D110" s="22"/>
      <c r="E110" s="22"/>
      <c r="F110" s="22"/>
      <c r="G110" s="22"/>
      <c r="H110" s="22"/>
    </row>
    <row r="111" customFormat="false" ht="15" hidden="false" customHeight="true" outlineLevel="0" collapsed="false">
      <c r="A111" s="21" t="n">
        <f aca="false">A110+1</f>
        <v>103</v>
      </c>
      <c r="B111" s="16"/>
      <c r="C111" s="19" t="n">
        <f aca="false">SUM(D111:H111)</f>
        <v>0</v>
      </c>
      <c r="D111" s="22"/>
      <c r="E111" s="22"/>
      <c r="F111" s="22"/>
      <c r="G111" s="22"/>
      <c r="H111" s="22"/>
    </row>
    <row r="112" customFormat="false" ht="15" hidden="false" customHeight="true" outlineLevel="0" collapsed="false">
      <c r="A112" s="21" t="n">
        <f aca="false">A111+1</f>
        <v>104</v>
      </c>
      <c r="B112" s="16"/>
      <c r="C112" s="19" t="n">
        <f aca="false">SUM(D112:H112)</f>
        <v>0</v>
      </c>
      <c r="D112" s="22"/>
      <c r="E112" s="22"/>
      <c r="F112" s="22"/>
      <c r="G112" s="22"/>
      <c r="H112" s="22"/>
    </row>
    <row r="113" customFormat="false" ht="15" hidden="false" customHeight="true" outlineLevel="0" collapsed="false">
      <c r="A113" s="21" t="n">
        <f aca="false">A112+1</f>
        <v>105</v>
      </c>
      <c r="B113" s="16"/>
      <c r="C113" s="19" t="n">
        <f aca="false">SUM(D113:H113)</f>
        <v>0</v>
      </c>
      <c r="D113" s="22"/>
      <c r="E113" s="22"/>
      <c r="F113" s="22"/>
      <c r="G113" s="22"/>
      <c r="H113" s="22"/>
    </row>
    <row r="114" customFormat="false" ht="15" hidden="false" customHeight="true" outlineLevel="0" collapsed="false">
      <c r="A114" s="21" t="n">
        <f aca="false">A113+1</f>
        <v>106</v>
      </c>
      <c r="B114" s="16"/>
      <c r="C114" s="19" t="n">
        <f aca="false">SUM(D114:H114)</f>
        <v>0</v>
      </c>
      <c r="D114" s="22"/>
      <c r="E114" s="22"/>
      <c r="F114" s="22"/>
      <c r="G114" s="22"/>
      <c r="H114" s="22"/>
    </row>
    <row r="115" customFormat="false" ht="15" hidden="false" customHeight="true" outlineLevel="0" collapsed="false">
      <c r="A115" s="21" t="n">
        <f aca="false">A114+1</f>
        <v>107</v>
      </c>
      <c r="B115" s="16"/>
      <c r="C115" s="19" t="n">
        <f aca="false">SUM(D115:H115)</f>
        <v>0</v>
      </c>
      <c r="D115" s="22"/>
      <c r="E115" s="22"/>
      <c r="F115" s="22"/>
      <c r="G115" s="22"/>
      <c r="H115" s="22"/>
      <c r="I115" s="1" t="n">
        <f aca="false">0.78+0.35</f>
        <v>1.13</v>
      </c>
      <c r="J115" s="76"/>
    </row>
    <row r="116" customFormat="false" ht="15" hidden="false" customHeight="true" outlineLevel="0" collapsed="false">
      <c r="A116" s="21" t="n">
        <f aca="false">A115+1</f>
        <v>108</v>
      </c>
      <c r="B116" s="16"/>
      <c r="C116" s="19" t="n">
        <f aca="false">SUM(D116:H116)</f>
        <v>0</v>
      </c>
      <c r="D116" s="22"/>
      <c r="E116" s="22"/>
      <c r="F116" s="22"/>
      <c r="G116" s="22"/>
      <c r="H116" s="22"/>
    </row>
    <row r="117" customFormat="false" ht="15" hidden="false" customHeight="true" outlineLevel="0" collapsed="false">
      <c r="A117" s="21" t="n">
        <f aca="false">A116+1</f>
        <v>109</v>
      </c>
      <c r="B117" s="16"/>
      <c r="C117" s="19" t="n">
        <f aca="false">SUM(D117:H117)</f>
        <v>0</v>
      </c>
      <c r="D117" s="22"/>
      <c r="E117" s="22"/>
      <c r="F117" s="22"/>
      <c r="G117" s="22"/>
      <c r="H117" s="22"/>
    </row>
    <row r="118" customFormat="false" ht="15" hidden="false" customHeight="true" outlineLevel="0" collapsed="false">
      <c r="A118" s="21" t="n">
        <f aca="false">A117+1</f>
        <v>110</v>
      </c>
      <c r="B118" s="16"/>
      <c r="C118" s="19" t="n">
        <f aca="false">SUM(D118:H118)</f>
        <v>0</v>
      </c>
      <c r="D118" s="22"/>
      <c r="E118" s="22"/>
      <c r="F118" s="22"/>
      <c r="G118" s="22"/>
      <c r="H118" s="22"/>
      <c r="I118" s="1" t="n">
        <f aca="false">0.52+0.29+0.29+0.29</f>
        <v>1.39</v>
      </c>
      <c r="J118" s="62"/>
      <c r="K118" s="1" t="s">
        <v>29</v>
      </c>
      <c r="M118" s="1" t="n">
        <f aca="false">67.81-25.48</f>
        <v>42.33</v>
      </c>
    </row>
    <row r="119" customFormat="false" ht="15" hidden="false" customHeight="true" outlineLevel="0" collapsed="false">
      <c r="A119" s="21" t="n">
        <f aca="false">A118+1</f>
        <v>111</v>
      </c>
      <c r="B119" s="16"/>
      <c r="C119" s="19" t="n">
        <f aca="false">SUM(D119:H119)</f>
        <v>0</v>
      </c>
      <c r="D119" s="22"/>
      <c r="E119" s="22"/>
      <c r="F119" s="22"/>
      <c r="G119" s="22"/>
      <c r="H119" s="22"/>
    </row>
    <row r="120" customFormat="false" ht="15" hidden="false" customHeight="true" outlineLevel="0" collapsed="false">
      <c r="A120" s="21" t="n">
        <f aca="false">A119+1</f>
        <v>112</v>
      </c>
      <c r="B120" s="16"/>
      <c r="C120" s="19" t="n">
        <f aca="false">SUM(D120:H120)</f>
        <v>0</v>
      </c>
      <c r="D120" s="22"/>
      <c r="E120" s="22"/>
      <c r="F120" s="22"/>
      <c r="G120" s="22"/>
      <c r="H120" s="22"/>
    </row>
    <row r="121" customFormat="false" ht="15" hidden="false" customHeight="true" outlineLevel="0" collapsed="false">
      <c r="A121" s="21" t="n">
        <f aca="false">A120+1</f>
        <v>113</v>
      </c>
      <c r="B121" s="16"/>
      <c r="C121" s="19" t="n">
        <f aca="false">SUM(D121:H121)</f>
        <v>0</v>
      </c>
      <c r="D121" s="22"/>
      <c r="E121" s="22"/>
      <c r="F121" s="22"/>
      <c r="G121" s="22"/>
      <c r="H121" s="22"/>
    </row>
    <row r="122" customFormat="false" ht="15" hidden="false" customHeight="true" outlineLevel="0" collapsed="false">
      <c r="A122" s="21" t="n">
        <f aca="false">A121+1</f>
        <v>114</v>
      </c>
      <c r="B122" s="16"/>
      <c r="C122" s="19" t="n">
        <f aca="false">SUM(D122:H122)</f>
        <v>0</v>
      </c>
      <c r="D122" s="22"/>
      <c r="E122" s="22"/>
      <c r="F122" s="22"/>
      <c r="G122" s="22"/>
      <c r="H122" s="22"/>
    </row>
    <row r="123" customFormat="false" ht="15" hidden="false" customHeight="true" outlineLevel="0" collapsed="false">
      <c r="A123" s="21" t="n">
        <f aca="false">A122+1</f>
        <v>115</v>
      </c>
      <c r="B123" s="16"/>
      <c r="C123" s="19" t="n">
        <f aca="false">SUM(D123:H123)</f>
        <v>0</v>
      </c>
      <c r="D123" s="22"/>
      <c r="E123" s="22"/>
      <c r="F123" s="22"/>
      <c r="G123" s="22"/>
      <c r="H123" s="22"/>
    </row>
    <row r="124" customFormat="false" ht="15" hidden="false" customHeight="true" outlineLevel="0" collapsed="false">
      <c r="A124" s="21" t="n">
        <f aca="false">A123+1</f>
        <v>116</v>
      </c>
      <c r="B124" s="16"/>
      <c r="C124" s="19" t="n">
        <f aca="false">SUM(D124:H124)</f>
        <v>0</v>
      </c>
      <c r="D124" s="22"/>
      <c r="E124" s="22"/>
      <c r="F124" s="22"/>
      <c r="G124" s="22"/>
      <c r="H124" s="22"/>
    </row>
    <row r="125" customFormat="false" ht="15" hidden="false" customHeight="true" outlineLevel="0" collapsed="false">
      <c r="A125" s="21" t="n">
        <f aca="false">A124+1</f>
        <v>117</v>
      </c>
      <c r="B125" s="16"/>
      <c r="C125" s="19" t="n">
        <f aca="false">SUM(D125:H125)</f>
        <v>0</v>
      </c>
      <c r="D125" s="22"/>
      <c r="E125" s="22"/>
      <c r="F125" s="22"/>
      <c r="G125" s="22"/>
      <c r="H125" s="22"/>
    </row>
    <row r="126" customFormat="false" ht="15" hidden="false" customHeight="true" outlineLevel="0" collapsed="false">
      <c r="A126" s="21" t="n">
        <f aca="false">A125+1</f>
        <v>118</v>
      </c>
      <c r="B126" s="16"/>
      <c r="C126" s="19" t="n">
        <f aca="false">SUM(D126:H126)</f>
        <v>0</v>
      </c>
      <c r="D126" s="22"/>
      <c r="E126" s="22"/>
      <c r="F126" s="22"/>
      <c r="G126" s="22"/>
      <c r="H126" s="22"/>
      <c r="M126" s="26"/>
    </row>
    <row r="127" customFormat="false" ht="15" hidden="false" customHeight="true" outlineLevel="0" collapsed="false">
      <c r="A127" s="21" t="n">
        <f aca="false">A126+1</f>
        <v>119</v>
      </c>
      <c r="B127" s="16"/>
      <c r="C127" s="19" t="n">
        <f aca="false">SUM(D127:H127)</f>
        <v>0</v>
      </c>
      <c r="D127" s="22"/>
      <c r="E127" s="22"/>
      <c r="F127" s="22"/>
      <c r="G127" s="22"/>
      <c r="H127" s="22"/>
    </row>
    <row r="128" customFormat="false" ht="15" hidden="false" customHeight="true" outlineLevel="0" collapsed="false">
      <c r="A128" s="21" t="n">
        <f aca="false">A127+1</f>
        <v>120</v>
      </c>
      <c r="B128" s="16"/>
      <c r="C128" s="19" t="n">
        <f aca="false">SUM(D128:H128)</f>
        <v>0</v>
      </c>
      <c r="D128" s="22"/>
      <c r="E128" s="22"/>
      <c r="F128" s="22"/>
      <c r="G128" s="22"/>
      <c r="H128" s="22"/>
    </row>
    <row r="129" customFormat="false" ht="13.8" hidden="false" customHeight="false" outlineLevel="0" collapsed="false">
      <c r="A129" s="64" t="s">
        <v>13</v>
      </c>
      <c r="B129" s="64"/>
      <c r="C129" s="30" t="n">
        <f aca="false">SUM(C9:C128)</f>
        <v>39.69</v>
      </c>
      <c r="D129" s="30" t="n">
        <f aca="false">SUM(D9:D128)</f>
        <v>0</v>
      </c>
      <c r="E129" s="30" t="n">
        <f aca="false">SUM(E9:E128)</f>
        <v>0</v>
      </c>
      <c r="F129" s="30" t="n">
        <f aca="false">SUM(F9:F128)</f>
        <v>39.69</v>
      </c>
      <c r="G129" s="30" t="n">
        <f aca="false">SUM(G9:G128)</f>
        <v>0</v>
      </c>
      <c r="H129" s="30" t="n">
        <f aca="false">SUM(H9:H128)</f>
        <v>0</v>
      </c>
    </row>
    <row r="130" customFormat="false" ht="13.8" hidden="false" customHeight="false" outlineLevel="0" collapsed="false">
      <c r="C130" s="1" t="n">
        <f aca="false">0.19+2.01</f>
        <v>2.2</v>
      </c>
    </row>
    <row r="131" customFormat="false" ht="13.8" hidden="false" customHeight="false" outlineLevel="0" collapsed="false">
      <c r="C131" s="31"/>
      <c r="D131" s="26"/>
    </row>
    <row r="132" customFormat="false" ht="13.8" hidden="false" customHeight="false" outlineLevel="0" collapsed="false">
      <c r="C132" s="31" t="n">
        <f aca="false">C129+C130-C131</f>
        <v>41.89</v>
      </c>
      <c r="D132" s="77"/>
    </row>
    <row r="133" customFormat="false" ht="13.8" hidden="false" customHeight="false" outlineLevel="0" collapsed="false">
      <c r="C133" s="31"/>
      <c r="D133" s="26"/>
    </row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</sheetData>
  <mergeCells count="7">
    <mergeCell ref="A2:G2"/>
    <mergeCell ref="A3:G3"/>
    <mergeCell ref="A4:G4"/>
    <mergeCell ref="A6:A7"/>
    <mergeCell ref="B6:B7"/>
    <mergeCell ref="C6:C7"/>
    <mergeCell ref="D6:H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M16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8" activePane="bottomLeft" state="frozen"/>
      <selection pane="topLeft" activeCell="A1" activeCellId="0" sqref="A1"/>
      <selection pane="bottomLeft" activeCell="E21" activeCellId="0" sqref="E2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30.28"/>
    <col collapsed="false" customWidth="true" hidden="false" outlineLevel="0" max="3" min="3" style="1" width="12.57"/>
    <col collapsed="false" customWidth="true" hidden="false" outlineLevel="0" max="5" min="4" style="1" width="11.14"/>
    <col collapsed="false" customWidth="true" hidden="false" outlineLevel="0" max="6" min="6" style="1" width="11.57"/>
    <col collapsed="false" customWidth="true" hidden="false" outlineLevel="0" max="7" min="7" style="1" width="12.42"/>
    <col collapsed="false" customWidth="false" hidden="false" outlineLevel="0" max="11" min="8" style="1" width="9.13"/>
    <col collapsed="false" customWidth="true" hidden="false" outlineLevel="0" max="12" min="12" style="1" width="14.57"/>
    <col collapsed="false" customWidth="false" hidden="false" outlineLevel="0" max="1024" min="13" style="1" width="9.13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</row>
    <row r="3" s="4" customFormat="true" ht="14.25" hidden="false" customHeight="false" outlineLevel="0" collapsed="false">
      <c r="A3" s="5" t="s">
        <v>25</v>
      </c>
      <c r="B3" s="5"/>
      <c r="C3" s="5"/>
      <c r="D3" s="5"/>
      <c r="E3" s="5"/>
      <c r="F3" s="5"/>
      <c r="G3" s="5"/>
      <c r="H3" s="5"/>
      <c r="I3" s="74"/>
      <c r="J3" s="74"/>
    </row>
    <row r="4" s="4" customFormat="true" ht="14.25" hidden="false" customHeight="false" outlineLevel="0" collapsed="false">
      <c r="A4" s="5" t="s">
        <v>30</v>
      </c>
      <c r="B4" s="5"/>
      <c r="C4" s="5"/>
      <c r="D4" s="5"/>
      <c r="E4" s="5"/>
      <c r="F4" s="5"/>
      <c r="G4" s="5"/>
      <c r="H4" s="5"/>
      <c r="I4" s="74"/>
      <c r="J4" s="74"/>
    </row>
    <row r="5" customFormat="false" ht="15" hidden="false" customHeight="false" outlineLevel="0" collapsed="false">
      <c r="G5" s="6" t="s">
        <v>3</v>
      </c>
    </row>
    <row r="6" customFormat="false" ht="15" hidden="false" customHeight="true" outlineLevel="0" collapsed="false">
      <c r="A6" s="7" t="s">
        <v>4</v>
      </c>
      <c r="B6" s="7" t="s">
        <v>5</v>
      </c>
      <c r="C6" s="7" t="s">
        <v>6</v>
      </c>
      <c r="D6" s="7" t="s">
        <v>7</v>
      </c>
      <c r="E6" s="7"/>
      <c r="F6" s="7"/>
      <c r="G6" s="7"/>
    </row>
    <row r="7" customFormat="false" ht="41.25" hidden="false" customHeight="true" outlineLevel="0" collapsed="false">
      <c r="A7" s="7"/>
      <c r="B7" s="7"/>
      <c r="C7" s="7"/>
      <c r="D7" s="7" t="s">
        <v>10</v>
      </c>
      <c r="E7" s="7" t="s">
        <v>11</v>
      </c>
      <c r="F7" s="7" t="s">
        <v>12</v>
      </c>
      <c r="G7" s="7" t="s">
        <v>23</v>
      </c>
    </row>
    <row r="8" customFormat="false" ht="15" hidden="false" customHeight="false" outlineLevel="0" collapsed="false">
      <c r="A8" s="12" t="n">
        <v>1</v>
      </c>
      <c r="B8" s="12" t="n">
        <v>2</v>
      </c>
      <c r="C8" s="7" t="n">
        <v>3</v>
      </c>
      <c r="D8" s="10" t="n">
        <v>4</v>
      </c>
      <c r="E8" s="7" t="n">
        <v>5</v>
      </c>
      <c r="F8" s="7" t="n">
        <v>6</v>
      </c>
      <c r="G8" s="12" t="n">
        <v>7</v>
      </c>
    </row>
    <row r="9" customFormat="false" ht="15" hidden="false" customHeight="true" outlineLevel="0" collapsed="false">
      <c r="A9" s="21" t="n">
        <v>1</v>
      </c>
      <c r="B9" s="16"/>
      <c r="C9" s="19" t="n">
        <f aca="false">SUM(D9:G9)</f>
        <v>0</v>
      </c>
      <c r="D9" s="19"/>
      <c r="E9" s="19"/>
      <c r="F9" s="19"/>
      <c r="G9" s="19"/>
    </row>
    <row r="10" customFormat="false" ht="15" hidden="false" customHeight="true" outlineLevel="0" collapsed="false">
      <c r="A10" s="21" t="n">
        <f aca="false">A9+1</f>
        <v>2</v>
      </c>
      <c r="B10" s="16"/>
      <c r="C10" s="19" t="n">
        <f aca="false">SUM(D10:G10)</f>
        <v>0</v>
      </c>
      <c r="D10" s="19"/>
      <c r="E10" s="19"/>
      <c r="F10" s="19"/>
      <c r="G10" s="19"/>
    </row>
    <row r="11" customFormat="false" ht="15" hidden="false" customHeight="true" outlineLevel="0" collapsed="false">
      <c r="A11" s="21" t="n">
        <f aca="false">A10+1</f>
        <v>3</v>
      </c>
      <c r="B11" s="16"/>
      <c r="C11" s="19" t="n">
        <f aca="false">SUM(D11:G11)</f>
        <v>0</v>
      </c>
      <c r="D11" s="19"/>
      <c r="E11" s="19"/>
      <c r="F11" s="19"/>
      <c r="G11" s="19"/>
    </row>
    <row r="12" customFormat="false" ht="15" hidden="false" customHeight="true" outlineLevel="0" collapsed="false">
      <c r="A12" s="21" t="n">
        <f aca="false">A11+1</f>
        <v>4</v>
      </c>
      <c r="B12" s="16"/>
      <c r="C12" s="19" t="n">
        <f aca="false">SUM(D12:G12)</f>
        <v>0</v>
      </c>
      <c r="D12" s="19"/>
      <c r="E12" s="19"/>
      <c r="F12" s="19"/>
      <c r="G12" s="19"/>
    </row>
    <row r="13" customFormat="false" ht="15" hidden="false" customHeight="true" outlineLevel="0" collapsed="false">
      <c r="A13" s="21" t="n">
        <f aca="false">A12+1</f>
        <v>5</v>
      </c>
      <c r="B13" s="16"/>
      <c r="C13" s="19" t="n">
        <f aca="false">SUM(D13:G13)</f>
        <v>0</v>
      </c>
      <c r="D13" s="19"/>
      <c r="E13" s="19"/>
      <c r="F13" s="19"/>
      <c r="G13" s="19"/>
    </row>
    <row r="14" customFormat="false" ht="15" hidden="false" customHeight="true" outlineLevel="0" collapsed="false">
      <c r="A14" s="21" t="n">
        <f aca="false">A13+1</f>
        <v>6</v>
      </c>
      <c r="B14" s="16"/>
      <c r="C14" s="19" t="n">
        <f aca="false">SUM(D14:G14)</f>
        <v>0</v>
      </c>
      <c r="D14" s="19"/>
      <c r="E14" s="19"/>
      <c r="F14" s="19"/>
      <c r="G14" s="19"/>
    </row>
    <row r="15" customFormat="false" ht="15" hidden="false" customHeight="true" outlineLevel="0" collapsed="false">
      <c r="A15" s="21" t="n">
        <f aca="false">A14+1</f>
        <v>7</v>
      </c>
      <c r="B15" s="16"/>
      <c r="C15" s="19" t="n">
        <f aca="false">SUM(D15:G15)</f>
        <v>0</v>
      </c>
      <c r="D15" s="19"/>
      <c r="E15" s="19"/>
      <c r="F15" s="19"/>
      <c r="G15" s="19"/>
    </row>
    <row r="16" customFormat="false" ht="15" hidden="false" customHeight="true" outlineLevel="0" collapsed="false">
      <c r="A16" s="21" t="n">
        <f aca="false">A15+1</f>
        <v>8</v>
      </c>
      <c r="B16" s="16"/>
      <c r="C16" s="19" t="n">
        <f aca="false">SUM(D16:G16)</f>
        <v>0</v>
      </c>
      <c r="D16" s="19"/>
      <c r="E16" s="19"/>
      <c r="F16" s="19"/>
      <c r="G16" s="19"/>
    </row>
    <row r="17" customFormat="false" ht="15" hidden="false" customHeight="true" outlineLevel="0" collapsed="false">
      <c r="A17" s="21" t="n">
        <f aca="false">A16+1</f>
        <v>9</v>
      </c>
      <c r="B17" s="16"/>
      <c r="C17" s="19" t="n">
        <f aca="false">SUM(D17:G17)</f>
        <v>0</v>
      </c>
      <c r="D17" s="19"/>
      <c r="E17" s="19"/>
      <c r="F17" s="19"/>
      <c r="G17" s="19"/>
    </row>
    <row r="18" customFormat="false" ht="15" hidden="false" customHeight="true" outlineLevel="0" collapsed="false">
      <c r="A18" s="21" t="n">
        <f aca="false">A17+1</f>
        <v>10</v>
      </c>
      <c r="B18" s="16"/>
      <c r="C18" s="19" t="n">
        <f aca="false">SUM(D18:G18)</f>
        <v>0</v>
      </c>
      <c r="D18" s="19"/>
      <c r="E18" s="19"/>
      <c r="F18" s="19"/>
      <c r="G18" s="19"/>
    </row>
    <row r="19" customFormat="false" ht="15" hidden="false" customHeight="true" outlineLevel="0" collapsed="false">
      <c r="A19" s="21" t="n">
        <f aca="false">A18+1</f>
        <v>11</v>
      </c>
      <c r="B19" s="16"/>
      <c r="C19" s="19" t="n">
        <f aca="false">SUM(D19:G19)</f>
        <v>0</v>
      </c>
      <c r="D19" s="19"/>
      <c r="E19" s="19"/>
      <c r="F19" s="19"/>
      <c r="G19" s="19"/>
    </row>
    <row r="20" customFormat="false" ht="15" hidden="false" customHeight="true" outlineLevel="0" collapsed="false">
      <c r="A20" s="21" t="n">
        <f aca="false">A19+1</f>
        <v>12</v>
      </c>
      <c r="B20" s="16"/>
      <c r="C20" s="19" t="n">
        <f aca="false">SUM(D20:G20)</f>
        <v>0</v>
      </c>
      <c r="D20" s="19"/>
      <c r="E20" s="19"/>
      <c r="F20" s="19"/>
      <c r="G20" s="19"/>
    </row>
    <row r="21" customFormat="false" ht="15" hidden="false" customHeight="true" outlineLevel="0" collapsed="false">
      <c r="A21" s="21" t="n">
        <f aca="false">A20+1</f>
        <v>13</v>
      </c>
      <c r="B21" s="16"/>
      <c r="C21" s="19" t="n">
        <f aca="false">SUM(D21:G21)</f>
        <v>0</v>
      </c>
      <c r="D21" s="19"/>
      <c r="E21" s="19"/>
      <c r="F21" s="19"/>
      <c r="G21" s="19"/>
    </row>
    <row r="22" customFormat="false" ht="15" hidden="false" customHeight="true" outlineLevel="0" collapsed="false">
      <c r="A22" s="21" t="n">
        <f aca="false">A21+1</f>
        <v>14</v>
      </c>
      <c r="B22" s="16"/>
      <c r="C22" s="19" t="n">
        <f aca="false">SUM(D22:G22)</f>
        <v>0</v>
      </c>
      <c r="D22" s="19"/>
      <c r="E22" s="19"/>
      <c r="F22" s="19"/>
      <c r="G22" s="19"/>
    </row>
    <row r="23" customFormat="false" ht="15" hidden="false" customHeight="true" outlineLevel="0" collapsed="false">
      <c r="A23" s="21" t="n">
        <f aca="false">A22+1</f>
        <v>15</v>
      </c>
      <c r="B23" s="16"/>
      <c r="C23" s="19" t="n">
        <f aca="false">SUM(D23:G23)</f>
        <v>0</v>
      </c>
      <c r="D23" s="19"/>
      <c r="E23" s="19"/>
      <c r="F23" s="19"/>
      <c r="G23" s="19"/>
    </row>
    <row r="24" customFormat="false" ht="15" hidden="false" customHeight="true" outlineLevel="0" collapsed="false">
      <c r="A24" s="21" t="n">
        <f aca="false">A23+1</f>
        <v>16</v>
      </c>
      <c r="B24" s="16"/>
      <c r="C24" s="19" t="n">
        <f aca="false">SUM(D24:G24)</f>
        <v>0</v>
      </c>
      <c r="D24" s="19"/>
      <c r="E24" s="19"/>
      <c r="F24" s="19"/>
      <c r="G24" s="19"/>
    </row>
    <row r="25" customFormat="false" ht="15" hidden="false" customHeight="true" outlineLevel="0" collapsed="false">
      <c r="A25" s="21" t="n">
        <f aca="false">A24+1</f>
        <v>17</v>
      </c>
      <c r="B25" s="16"/>
      <c r="C25" s="19" t="n">
        <f aca="false">SUM(D25:G25)</f>
        <v>0</v>
      </c>
      <c r="D25" s="19"/>
      <c r="E25" s="19"/>
      <c r="F25" s="19"/>
      <c r="G25" s="19"/>
    </row>
    <row r="26" customFormat="false" ht="15" hidden="false" customHeight="true" outlineLevel="0" collapsed="false">
      <c r="A26" s="21" t="n">
        <f aca="false">A25+1</f>
        <v>18</v>
      </c>
      <c r="B26" s="16"/>
      <c r="C26" s="19" t="n">
        <f aca="false">SUM(D26:G26)</f>
        <v>0</v>
      </c>
      <c r="D26" s="19"/>
      <c r="E26" s="19"/>
      <c r="F26" s="19"/>
      <c r="G26" s="19"/>
    </row>
    <row r="27" customFormat="false" ht="15" hidden="false" customHeight="true" outlineLevel="0" collapsed="false">
      <c r="A27" s="21" t="n">
        <f aca="false">A26+1</f>
        <v>19</v>
      </c>
      <c r="B27" s="16"/>
      <c r="C27" s="19" t="n">
        <f aca="false">SUM(D27:G27)</f>
        <v>0</v>
      </c>
      <c r="D27" s="19"/>
      <c r="E27" s="19"/>
      <c r="F27" s="19"/>
      <c r="G27" s="19"/>
    </row>
    <row r="28" customFormat="false" ht="15" hidden="false" customHeight="true" outlineLevel="0" collapsed="false">
      <c r="A28" s="21" t="n">
        <f aca="false">A27+1</f>
        <v>20</v>
      </c>
      <c r="B28" s="16"/>
      <c r="C28" s="19" t="n">
        <f aca="false">SUM(D28:G28)</f>
        <v>0</v>
      </c>
      <c r="D28" s="19"/>
      <c r="E28" s="19"/>
      <c r="F28" s="19"/>
      <c r="G28" s="19"/>
    </row>
    <row r="29" customFormat="false" ht="15" hidden="false" customHeight="true" outlineLevel="0" collapsed="false">
      <c r="A29" s="21" t="n">
        <f aca="false">A28+1</f>
        <v>21</v>
      </c>
      <c r="B29" s="16"/>
      <c r="C29" s="19" t="n">
        <f aca="false">SUM(D29:G29)</f>
        <v>0</v>
      </c>
      <c r="D29" s="19"/>
      <c r="E29" s="19"/>
      <c r="F29" s="19"/>
      <c r="G29" s="19"/>
    </row>
    <row r="30" customFormat="false" ht="15" hidden="false" customHeight="true" outlineLevel="0" collapsed="false">
      <c r="A30" s="21" t="n">
        <f aca="false">A29+1</f>
        <v>22</v>
      </c>
      <c r="B30" s="16"/>
      <c r="C30" s="19" t="n">
        <f aca="false">SUM(D30:G30)</f>
        <v>0</v>
      </c>
      <c r="D30" s="19"/>
      <c r="E30" s="19"/>
      <c r="F30" s="19"/>
      <c r="G30" s="19"/>
    </row>
    <row r="31" customFormat="false" ht="15" hidden="false" customHeight="true" outlineLevel="0" collapsed="false">
      <c r="A31" s="21" t="n">
        <f aca="false">A30+1</f>
        <v>23</v>
      </c>
      <c r="B31" s="16"/>
      <c r="C31" s="19" t="n">
        <f aca="false">SUM(D31:G31)</f>
        <v>0</v>
      </c>
      <c r="D31" s="19"/>
      <c r="E31" s="19"/>
      <c r="F31" s="19"/>
      <c r="G31" s="19"/>
    </row>
    <row r="32" customFormat="false" ht="15" hidden="false" customHeight="true" outlineLevel="0" collapsed="false">
      <c r="A32" s="21" t="n">
        <f aca="false">A31+1</f>
        <v>24</v>
      </c>
      <c r="B32" s="16"/>
      <c r="C32" s="19" t="n">
        <f aca="false">SUM(D32:G32)</f>
        <v>0</v>
      </c>
      <c r="D32" s="19"/>
      <c r="E32" s="19"/>
      <c r="F32" s="19"/>
      <c r="G32" s="19"/>
    </row>
    <row r="33" customFormat="false" ht="15" hidden="false" customHeight="true" outlineLevel="0" collapsed="false">
      <c r="A33" s="21" t="n">
        <f aca="false">A32+1</f>
        <v>25</v>
      </c>
      <c r="B33" s="16"/>
      <c r="C33" s="19" t="n">
        <f aca="false">SUM(D33:G33)</f>
        <v>0</v>
      </c>
      <c r="D33" s="19"/>
      <c r="E33" s="19"/>
      <c r="F33" s="19"/>
      <c r="G33" s="19"/>
    </row>
    <row r="34" customFormat="false" ht="15" hidden="false" customHeight="true" outlineLevel="0" collapsed="false">
      <c r="A34" s="21" t="n">
        <f aca="false">A33+1</f>
        <v>26</v>
      </c>
      <c r="B34" s="16"/>
      <c r="C34" s="19" t="n">
        <f aca="false">SUM(D34:G34)</f>
        <v>0</v>
      </c>
      <c r="D34" s="19"/>
      <c r="E34" s="19"/>
      <c r="F34" s="19"/>
      <c r="G34" s="19"/>
    </row>
    <row r="35" customFormat="false" ht="15" hidden="false" customHeight="true" outlineLevel="0" collapsed="false">
      <c r="A35" s="21" t="n">
        <f aca="false">A34+1</f>
        <v>27</v>
      </c>
      <c r="B35" s="16"/>
      <c r="C35" s="19" t="n">
        <f aca="false">SUM(D35:G35)</f>
        <v>0</v>
      </c>
      <c r="D35" s="19"/>
      <c r="E35" s="19"/>
      <c r="F35" s="19"/>
      <c r="G35" s="19"/>
    </row>
    <row r="36" customFormat="false" ht="15" hidden="false" customHeight="true" outlineLevel="0" collapsed="false">
      <c r="A36" s="21" t="n">
        <f aca="false">A35+1</f>
        <v>28</v>
      </c>
      <c r="B36" s="16"/>
      <c r="C36" s="19" t="n">
        <f aca="false">SUM(D36:G36)</f>
        <v>0</v>
      </c>
      <c r="D36" s="19"/>
      <c r="E36" s="19"/>
      <c r="F36" s="19"/>
      <c r="G36" s="19"/>
    </row>
    <row r="37" customFormat="false" ht="15" hidden="false" customHeight="true" outlineLevel="0" collapsed="false">
      <c r="A37" s="21" t="n">
        <f aca="false">A36+1</f>
        <v>29</v>
      </c>
      <c r="B37" s="16"/>
      <c r="C37" s="19" t="n">
        <f aca="false">SUM(D37:G37)</f>
        <v>0</v>
      </c>
      <c r="D37" s="19"/>
      <c r="E37" s="19"/>
      <c r="F37" s="19"/>
      <c r="G37" s="19"/>
    </row>
    <row r="38" customFormat="false" ht="15" hidden="false" customHeight="true" outlineLevel="0" collapsed="false">
      <c r="A38" s="21" t="n">
        <f aca="false">A37+1</f>
        <v>30</v>
      </c>
      <c r="B38" s="16"/>
      <c r="C38" s="19" t="n">
        <f aca="false">SUM(D38:G38)</f>
        <v>0</v>
      </c>
      <c r="D38" s="19"/>
      <c r="E38" s="19"/>
      <c r="F38" s="19"/>
      <c r="G38" s="19"/>
      <c r="H38" s="1" t="n">
        <f aca="false">2+0.1</f>
        <v>2.1</v>
      </c>
    </row>
    <row r="39" customFormat="false" ht="15" hidden="false" customHeight="true" outlineLevel="0" collapsed="false">
      <c r="A39" s="21" t="n">
        <f aca="false">A38+1</f>
        <v>31</v>
      </c>
      <c r="B39" s="16"/>
      <c r="C39" s="19" t="n">
        <f aca="false">SUM(D39:G39)</f>
        <v>0</v>
      </c>
      <c r="D39" s="19"/>
      <c r="E39" s="19"/>
      <c r="F39" s="19"/>
      <c r="G39" s="19"/>
    </row>
    <row r="40" customFormat="false" ht="15" hidden="false" customHeight="true" outlineLevel="0" collapsed="false">
      <c r="A40" s="21" t="n">
        <f aca="false">A39+1</f>
        <v>32</v>
      </c>
      <c r="B40" s="16"/>
      <c r="C40" s="19" t="n">
        <f aca="false">SUM(D40:G40)</f>
        <v>0</v>
      </c>
      <c r="D40" s="19"/>
      <c r="E40" s="19"/>
      <c r="F40" s="19"/>
      <c r="G40" s="19"/>
    </row>
    <row r="41" customFormat="false" ht="15" hidden="false" customHeight="true" outlineLevel="0" collapsed="false">
      <c r="A41" s="21" t="n">
        <f aca="false">A40+1</f>
        <v>33</v>
      </c>
      <c r="B41" s="16"/>
      <c r="C41" s="19" t="n">
        <f aca="false">SUM(D41:G41)</f>
        <v>0</v>
      </c>
      <c r="D41" s="19"/>
      <c r="E41" s="19"/>
      <c r="F41" s="19"/>
      <c r="G41" s="19"/>
    </row>
    <row r="42" customFormat="false" ht="15" hidden="false" customHeight="true" outlineLevel="0" collapsed="false">
      <c r="A42" s="21" t="n">
        <f aca="false">A41+1</f>
        <v>34</v>
      </c>
      <c r="B42" s="16"/>
      <c r="C42" s="19" t="n">
        <f aca="false">SUM(D42:G42)</f>
        <v>0</v>
      </c>
      <c r="D42" s="19"/>
      <c r="E42" s="19"/>
      <c r="F42" s="19"/>
      <c r="G42" s="19"/>
    </row>
    <row r="43" customFormat="false" ht="15" hidden="false" customHeight="true" outlineLevel="0" collapsed="false">
      <c r="A43" s="21" t="n">
        <f aca="false">A42+1</f>
        <v>35</v>
      </c>
      <c r="B43" s="16"/>
      <c r="C43" s="19" t="n">
        <f aca="false">SUM(D43:G43)</f>
        <v>0</v>
      </c>
      <c r="D43" s="19"/>
      <c r="E43" s="19"/>
      <c r="F43" s="19"/>
      <c r="G43" s="19"/>
    </row>
    <row r="44" customFormat="false" ht="15" hidden="false" customHeight="true" outlineLevel="0" collapsed="false">
      <c r="A44" s="21" t="n">
        <f aca="false">A43+1</f>
        <v>36</v>
      </c>
      <c r="B44" s="16"/>
      <c r="C44" s="19" t="n">
        <f aca="false">SUM(D44:G44)</f>
        <v>0</v>
      </c>
      <c r="D44" s="19"/>
      <c r="E44" s="19"/>
      <c r="F44" s="19"/>
      <c r="G44" s="19"/>
    </row>
    <row r="45" customFormat="false" ht="15" hidden="false" customHeight="true" outlineLevel="0" collapsed="false">
      <c r="A45" s="21" t="n">
        <f aca="false">A44+1</f>
        <v>37</v>
      </c>
      <c r="B45" s="16"/>
      <c r="C45" s="19" t="n">
        <f aca="false">SUM(D45:G45)</f>
        <v>0</v>
      </c>
      <c r="D45" s="19"/>
      <c r="E45" s="19"/>
      <c r="F45" s="19"/>
      <c r="G45" s="19"/>
    </row>
    <row r="46" customFormat="false" ht="15" hidden="false" customHeight="true" outlineLevel="0" collapsed="false">
      <c r="A46" s="21" t="n">
        <f aca="false">A45+1</f>
        <v>38</v>
      </c>
      <c r="B46" s="16"/>
      <c r="C46" s="19" t="n">
        <f aca="false">SUM(D46:G46)</f>
        <v>0</v>
      </c>
      <c r="D46" s="19"/>
      <c r="E46" s="19"/>
      <c r="F46" s="19"/>
      <c r="G46" s="19"/>
    </row>
    <row r="47" customFormat="false" ht="15" hidden="false" customHeight="true" outlineLevel="0" collapsed="false">
      <c r="A47" s="21" t="n">
        <f aca="false">A46+1</f>
        <v>39</v>
      </c>
      <c r="B47" s="16"/>
      <c r="C47" s="19" t="n">
        <f aca="false">SUM(D47:G47)</f>
        <v>0</v>
      </c>
      <c r="D47" s="19"/>
      <c r="E47" s="19"/>
      <c r="F47" s="19"/>
      <c r="G47" s="19"/>
    </row>
    <row r="48" customFormat="false" ht="15" hidden="false" customHeight="true" outlineLevel="0" collapsed="false">
      <c r="A48" s="21" t="n">
        <f aca="false">A47+1</f>
        <v>40</v>
      </c>
      <c r="B48" s="16"/>
      <c r="C48" s="19" t="n">
        <f aca="false">SUM(D48:G48)</f>
        <v>0</v>
      </c>
      <c r="D48" s="19"/>
      <c r="E48" s="19"/>
      <c r="F48" s="19"/>
      <c r="G48" s="19"/>
      <c r="H48" s="1" t="n">
        <f aca="false">0.37+0.37</f>
        <v>0.74</v>
      </c>
    </row>
    <row r="49" customFormat="false" ht="15" hidden="false" customHeight="true" outlineLevel="0" collapsed="false">
      <c r="A49" s="21" t="n">
        <f aca="false">A48+1</f>
        <v>41</v>
      </c>
      <c r="B49" s="16"/>
      <c r="C49" s="19" t="n">
        <f aca="false">SUM(D49:G49)</f>
        <v>0</v>
      </c>
      <c r="D49" s="19"/>
      <c r="E49" s="19"/>
      <c r="F49" s="19"/>
      <c r="G49" s="19"/>
    </row>
    <row r="50" customFormat="false" ht="15" hidden="false" customHeight="true" outlineLevel="0" collapsed="false">
      <c r="A50" s="21" t="n">
        <f aca="false">A49+1</f>
        <v>42</v>
      </c>
      <c r="B50" s="16"/>
      <c r="C50" s="19" t="n">
        <f aca="false">SUM(D50:G50)</f>
        <v>0</v>
      </c>
      <c r="D50" s="19"/>
      <c r="E50" s="19"/>
      <c r="F50" s="19"/>
      <c r="G50" s="19"/>
      <c r="J50" s="62"/>
    </row>
    <row r="51" customFormat="false" ht="15" hidden="false" customHeight="true" outlineLevel="0" collapsed="false">
      <c r="A51" s="21" t="n">
        <f aca="false">A50+1</f>
        <v>43</v>
      </c>
      <c r="B51" s="16"/>
      <c r="C51" s="19" t="n">
        <f aca="false">SUM(D51:G51)</f>
        <v>0</v>
      </c>
      <c r="D51" s="19"/>
      <c r="E51" s="19"/>
      <c r="F51" s="19"/>
      <c r="G51" s="19"/>
    </row>
    <row r="52" customFormat="false" ht="15" hidden="false" customHeight="true" outlineLevel="0" collapsed="false">
      <c r="A52" s="21" t="n">
        <f aca="false">A51+1</f>
        <v>44</v>
      </c>
      <c r="B52" s="16"/>
      <c r="C52" s="19" t="n">
        <f aca="false">SUM(D52:G52)</f>
        <v>0</v>
      </c>
      <c r="D52" s="19"/>
      <c r="E52" s="19"/>
      <c r="F52" s="19"/>
      <c r="G52" s="19"/>
    </row>
    <row r="53" customFormat="false" ht="15" hidden="false" customHeight="true" outlineLevel="0" collapsed="false">
      <c r="A53" s="21" t="n">
        <f aca="false">A52+1</f>
        <v>45</v>
      </c>
      <c r="B53" s="16"/>
      <c r="C53" s="19" t="n">
        <f aca="false">SUM(D53:G53)</f>
        <v>0</v>
      </c>
      <c r="D53" s="19"/>
      <c r="E53" s="19"/>
      <c r="F53" s="19"/>
      <c r="G53" s="19"/>
    </row>
    <row r="54" customFormat="false" ht="15" hidden="false" customHeight="true" outlineLevel="0" collapsed="false">
      <c r="A54" s="21" t="n">
        <f aca="false">A53+1</f>
        <v>46</v>
      </c>
      <c r="B54" s="16"/>
      <c r="C54" s="19" t="n">
        <f aca="false">SUM(D54:G54)</f>
        <v>0</v>
      </c>
      <c r="D54" s="19"/>
      <c r="E54" s="19"/>
      <c r="F54" s="19"/>
      <c r="G54" s="19"/>
    </row>
    <row r="55" customFormat="false" ht="15" hidden="false" customHeight="true" outlineLevel="0" collapsed="false">
      <c r="A55" s="21" t="n">
        <f aca="false">A54+1</f>
        <v>47</v>
      </c>
      <c r="B55" s="16"/>
      <c r="C55" s="19" t="n">
        <f aca="false">SUM(D55:G55)</f>
        <v>0</v>
      </c>
      <c r="D55" s="19"/>
      <c r="E55" s="19"/>
      <c r="F55" s="19"/>
      <c r="G55" s="19"/>
    </row>
    <row r="56" customFormat="false" ht="15" hidden="false" customHeight="true" outlineLevel="0" collapsed="false">
      <c r="A56" s="21" t="n">
        <f aca="false">A55+1</f>
        <v>48</v>
      </c>
      <c r="B56" s="16"/>
      <c r="C56" s="19" t="n">
        <f aca="false">SUM(D56:G56)</f>
        <v>0</v>
      </c>
      <c r="D56" s="19"/>
      <c r="E56" s="19"/>
      <c r="F56" s="19"/>
      <c r="G56" s="19"/>
    </row>
    <row r="57" customFormat="false" ht="15" hidden="false" customHeight="true" outlineLevel="0" collapsed="false">
      <c r="A57" s="21" t="n">
        <f aca="false">A56+1</f>
        <v>49</v>
      </c>
      <c r="B57" s="16"/>
      <c r="C57" s="19" t="n">
        <f aca="false">SUM(D57:G57)</f>
        <v>0</v>
      </c>
      <c r="D57" s="19"/>
      <c r="E57" s="19"/>
      <c r="F57" s="19"/>
      <c r="G57" s="19"/>
    </row>
    <row r="58" customFormat="false" ht="15" hidden="false" customHeight="true" outlineLevel="0" collapsed="false">
      <c r="A58" s="21" t="n">
        <f aca="false">A57+1</f>
        <v>50</v>
      </c>
      <c r="B58" s="16"/>
      <c r="C58" s="19" t="n">
        <f aca="false">SUM(D58:G58)</f>
        <v>0</v>
      </c>
      <c r="D58" s="19"/>
      <c r="E58" s="19"/>
      <c r="F58" s="19"/>
      <c r="G58" s="19"/>
    </row>
    <row r="59" customFormat="false" ht="15" hidden="false" customHeight="true" outlineLevel="0" collapsed="false">
      <c r="A59" s="21" t="n">
        <f aca="false">A58+1</f>
        <v>51</v>
      </c>
      <c r="B59" s="16"/>
      <c r="C59" s="19" t="n">
        <f aca="false">SUM(D59:G59)</f>
        <v>0</v>
      </c>
      <c r="D59" s="19"/>
      <c r="E59" s="19"/>
      <c r="F59" s="19"/>
      <c r="G59" s="19"/>
    </row>
    <row r="60" customFormat="false" ht="15" hidden="false" customHeight="true" outlineLevel="0" collapsed="false">
      <c r="A60" s="21" t="n">
        <f aca="false">A59+1</f>
        <v>52</v>
      </c>
      <c r="B60" s="78"/>
      <c r="C60" s="19" t="n">
        <f aca="false">SUM(D60:G60)</f>
        <v>0</v>
      </c>
      <c r="D60" s="19"/>
      <c r="E60" s="19"/>
      <c r="F60" s="19"/>
      <c r="G60" s="19"/>
    </row>
    <row r="61" customFormat="false" ht="15" hidden="false" customHeight="true" outlineLevel="0" collapsed="false">
      <c r="A61" s="21" t="n">
        <f aca="false">A60+1</f>
        <v>53</v>
      </c>
      <c r="B61" s="16"/>
      <c r="C61" s="19" t="n">
        <f aca="false">SUM(D61:G61)</f>
        <v>0</v>
      </c>
      <c r="D61" s="19"/>
      <c r="E61" s="19"/>
      <c r="F61" s="19"/>
      <c r="G61" s="19"/>
    </row>
    <row r="62" customFormat="false" ht="15" hidden="false" customHeight="true" outlineLevel="0" collapsed="false">
      <c r="A62" s="21" t="n">
        <f aca="false">A61+1</f>
        <v>54</v>
      </c>
      <c r="B62" s="16"/>
      <c r="C62" s="19" t="n">
        <f aca="false">SUM(D62:G62)</f>
        <v>0</v>
      </c>
      <c r="D62" s="19"/>
      <c r="E62" s="19"/>
      <c r="F62" s="19"/>
      <c r="G62" s="19"/>
    </row>
    <row r="63" customFormat="false" ht="15" hidden="false" customHeight="true" outlineLevel="0" collapsed="false">
      <c r="A63" s="21" t="n">
        <f aca="false">A62+1</f>
        <v>55</v>
      </c>
      <c r="B63" s="16"/>
      <c r="C63" s="19" t="n">
        <f aca="false">SUM(D63:G63)</f>
        <v>0</v>
      </c>
      <c r="D63" s="19"/>
      <c r="E63" s="19"/>
      <c r="F63" s="19"/>
      <c r="G63" s="19"/>
    </row>
    <row r="64" customFormat="false" ht="15" hidden="false" customHeight="true" outlineLevel="0" collapsed="false">
      <c r="A64" s="21" t="n">
        <f aca="false">A63+1</f>
        <v>56</v>
      </c>
      <c r="B64" s="16"/>
      <c r="C64" s="19" t="n">
        <f aca="false">SUM(D64:G64)</f>
        <v>0</v>
      </c>
      <c r="D64" s="19"/>
      <c r="E64" s="19"/>
      <c r="F64" s="19"/>
      <c r="G64" s="19"/>
    </row>
    <row r="65" customFormat="false" ht="15" hidden="false" customHeight="true" outlineLevel="0" collapsed="false">
      <c r="A65" s="21" t="n">
        <f aca="false">A64+1</f>
        <v>57</v>
      </c>
      <c r="B65" s="16"/>
      <c r="C65" s="19" t="n">
        <f aca="false">SUM(D65:G65)</f>
        <v>0</v>
      </c>
      <c r="D65" s="19"/>
      <c r="E65" s="19"/>
      <c r="F65" s="19"/>
      <c r="G65" s="19"/>
    </row>
    <row r="66" customFormat="false" ht="15" hidden="false" customHeight="true" outlineLevel="0" collapsed="false">
      <c r="A66" s="21" t="n">
        <f aca="false">A65+1</f>
        <v>58</v>
      </c>
      <c r="B66" s="16"/>
      <c r="C66" s="19" t="n">
        <f aca="false">SUM(D66:G66)</f>
        <v>0</v>
      </c>
      <c r="D66" s="19"/>
      <c r="E66" s="19"/>
      <c r="F66" s="19"/>
      <c r="G66" s="19"/>
    </row>
    <row r="67" customFormat="false" ht="15" hidden="false" customHeight="true" outlineLevel="0" collapsed="false">
      <c r="A67" s="21" t="n">
        <f aca="false">A66+1</f>
        <v>59</v>
      </c>
      <c r="B67" s="16"/>
      <c r="C67" s="19" t="n">
        <f aca="false">SUM(D67:G67)</f>
        <v>0</v>
      </c>
      <c r="D67" s="19"/>
      <c r="E67" s="19"/>
      <c r="F67" s="19"/>
      <c r="G67" s="19"/>
      <c r="J67" s="62"/>
    </row>
    <row r="68" customFormat="false" ht="15" hidden="false" customHeight="true" outlineLevel="0" collapsed="false">
      <c r="A68" s="21" t="n">
        <f aca="false">A67+1</f>
        <v>60</v>
      </c>
      <c r="B68" s="16"/>
      <c r="C68" s="19" t="n">
        <f aca="false">SUM(D68:G68)</f>
        <v>0</v>
      </c>
      <c r="D68" s="19"/>
      <c r="E68" s="19"/>
      <c r="F68" s="19"/>
      <c r="G68" s="19"/>
    </row>
    <row r="69" customFormat="false" ht="15" hidden="false" customHeight="true" outlineLevel="0" collapsed="false">
      <c r="A69" s="21" t="n">
        <f aca="false">A68+1</f>
        <v>61</v>
      </c>
      <c r="B69" s="16"/>
      <c r="C69" s="19" t="n">
        <f aca="false">SUM(D69:G69)</f>
        <v>0</v>
      </c>
      <c r="D69" s="19"/>
      <c r="E69" s="19"/>
      <c r="F69" s="19"/>
      <c r="G69" s="19"/>
    </row>
    <row r="70" customFormat="false" ht="15" hidden="false" customHeight="true" outlineLevel="0" collapsed="false">
      <c r="A70" s="21" t="n">
        <f aca="false">A69+1</f>
        <v>62</v>
      </c>
      <c r="B70" s="16"/>
      <c r="C70" s="19" t="n">
        <f aca="false">SUM(D70:G70)</f>
        <v>0</v>
      </c>
      <c r="D70" s="19"/>
      <c r="E70" s="19"/>
      <c r="F70" s="19"/>
      <c r="G70" s="19"/>
      <c r="L70" s="1" t="n">
        <v>0.14</v>
      </c>
      <c r="M70" s="1" t="n">
        <v>0.14</v>
      </c>
    </row>
    <row r="71" customFormat="false" ht="15" hidden="false" customHeight="true" outlineLevel="0" collapsed="false">
      <c r="A71" s="21" t="n">
        <f aca="false">A70+1</f>
        <v>63</v>
      </c>
      <c r="B71" s="16"/>
      <c r="C71" s="19" t="n">
        <f aca="false">SUM(D71:G71)</f>
        <v>0</v>
      </c>
      <c r="D71" s="19"/>
      <c r="E71" s="19"/>
      <c r="F71" s="19"/>
      <c r="G71" s="19"/>
    </row>
    <row r="72" customFormat="false" ht="15" hidden="false" customHeight="true" outlineLevel="0" collapsed="false">
      <c r="A72" s="21" t="n">
        <f aca="false">A71+1</f>
        <v>64</v>
      </c>
      <c r="B72" s="16"/>
      <c r="C72" s="19" t="n">
        <f aca="false">SUM(D72:G72)</f>
        <v>0</v>
      </c>
      <c r="D72" s="19"/>
      <c r="E72" s="19"/>
      <c r="F72" s="19"/>
      <c r="G72" s="19"/>
    </row>
    <row r="73" customFormat="false" ht="15" hidden="false" customHeight="true" outlineLevel="0" collapsed="false">
      <c r="A73" s="21" t="n">
        <f aca="false">A72+1</f>
        <v>65</v>
      </c>
      <c r="B73" s="16"/>
      <c r="C73" s="19" t="n">
        <f aca="false">SUM(D73:G73)</f>
        <v>0</v>
      </c>
      <c r="D73" s="19"/>
      <c r="E73" s="19"/>
      <c r="F73" s="19"/>
      <c r="G73" s="19"/>
    </row>
    <row r="74" customFormat="false" ht="15" hidden="false" customHeight="true" outlineLevel="0" collapsed="false">
      <c r="A74" s="21" t="n">
        <f aca="false">A73+1</f>
        <v>66</v>
      </c>
      <c r="B74" s="16"/>
      <c r="C74" s="19" t="n">
        <f aca="false">SUM(D74:G74)</f>
        <v>0</v>
      </c>
      <c r="D74" s="19"/>
      <c r="E74" s="19"/>
      <c r="F74" s="19"/>
      <c r="G74" s="19"/>
    </row>
    <row r="75" customFormat="false" ht="15" hidden="false" customHeight="true" outlineLevel="0" collapsed="false">
      <c r="A75" s="21" t="n">
        <f aca="false">A74+1</f>
        <v>67</v>
      </c>
      <c r="B75" s="16"/>
      <c r="C75" s="19" t="n">
        <f aca="false">SUM(D75:G75)</f>
        <v>0</v>
      </c>
      <c r="D75" s="19"/>
      <c r="E75" s="19"/>
      <c r="F75" s="19"/>
      <c r="G75" s="19"/>
    </row>
    <row r="76" customFormat="false" ht="15" hidden="false" customHeight="true" outlineLevel="0" collapsed="false">
      <c r="A76" s="21" t="n">
        <f aca="false">A75+1</f>
        <v>68</v>
      </c>
      <c r="B76" s="16"/>
      <c r="C76" s="19" t="n">
        <f aca="false">SUM(D76:G76)</f>
        <v>0</v>
      </c>
      <c r="D76" s="19"/>
      <c r="E76" s="19"/>
      <c r="F76" s="19"/>
      <c r="G76" s="19"/>
    </row>
    <row r="77" customFormat="false" ht="15" hidden="false" customHeight="true" outlineLevel="0" collapsed="false">
      <c r="A77" s="21" t="n">
        <f aca="false">A76+1</f>
        <v>69</v>
      </c>
      <c r="B77" s="16"/>
      <c r="C77" s="19" t="n">
        <f aca="false">SUM(D77:G77)</f>
        <v>0</v>
      </c>
      <c r="D77" s="19"/>
      <c r="E77" s="19"/>
      <c r="F77" s="19"/>
      <c r="G77" s="19"/>
    </row>
    <row r="78" customFormat="false" ht="15" hidden="false" customHeight="true" outlineLevel="0" collapsed="false">
      <c r="A78" s="21" t="n">
        <f aca="false">A77+1</f>
        <v>70</v>
      </c>
      <c r="B78" s="16"/>
      <c r="C78" s="19" t="n">
        <f aca="false">SUM(D78:G78)</f>
        <v>0</v>
      </c>
      <c r="D78" s="19"/>
      <c r="E78" s="19"/>
      <c r="F78" s="19"/>
      <c r="G78" s="19"/>
    </row>
    <row r="79" customFormat="false" ht="15" hidden="false" customHeight="true" outlineLevel="0" collapsed="false">
      <c r="A79" s="21" t="n">
        <f aca="false">A78+1</f>
        <v>71</v>
      </c>
      <c r="B79" s="16"/>
      <c r="C79" s="19" t="n">
        <f aca="false">SUM(D79:G79)</f>
        <v>0</v>
      </c>
      <c r="D79" s="19"/>
      <c r="E79" s="19"/>
      <c r="F79" s="19"/>
      <c r="G79" s="19"/>
    </row>
    <row r="80" customFormat="false" ht="15" hidden="false" customHeight="true" outlineLevel="0" collapsed="false">
      <c r="A80" s="21" t="n">
        <f aca="false">A79+1</f>
        <v>72</v>
      </c>
      <c r="B80" s="16"/>
      <c r="C80" s="19" t="n">
        <f aca="false">SUM(D80:G80)</f>
        <v>0</v>
      </c>
      <c r="D80" s="19"/>
      <c r="E80" s="19"/>
      <c r="F80" s="19"/>
      <c r="G80" s="19"/>
    </row>
    <row r="81" customFormat="false" ht="15" hidden="false" customHeight="true" outlineLevel="0" collapsed="false">
      <c r="A81" s="21" t="n">
        <f aca="false">A80+1</f>
        <v>73</v>
      </c>
      <c r="B81" s="25"/>
      <c r="C81" s="19" t="n">
        <f aca="false">SUM(D81:G81)</f>
        <v>0</v>
      </c>
      <c r="D81" s="19"/>
      <c r="E81" s="19"/>
      <c r="F81" s="19"/>
      <c r="G81" s="19"/>
    </row>
    <row r="82" customFormat="false" ht="15" hidden="false" customHeight="true" outlineLevel="0" collapsed="false">
      <c r="A82" s="21" t="n">
        <f aca="false">A81+1</f>
        <v>74</v>
      </c>
      <c r="B82" s="16"/>
      <c r="C82" s="19" t="n">
        <f aca="false">SUM(D82:G82)</f>
        <v>0</v>
      </c>
      <c r="D82" s="19"/>
      <c r="E82" s="19"/>
      <c r="F82" s="19"/>
      <c r="G82" s="19"/>
    </row>
    <row r="83" customFormat="false" ht="15" hidden="false" customHeight="true" outlineLevel="0" collapsed="false">
      <c r="A83" s="21" t="n">
        <f aca="false">A82+1</f>
        <v>75</v>
      </c>
      <c r="B83" s="16"/>
      <c r="C83" s="19" t="n">
        <f aca="false">SUM(D83:G83)</f>
        <v>0</v>
      </c>
      <c r="D83" s="19"/>
      <c r="E83" s="19"/>
      <c r="F83" s="19"/>
      <c r="G83" s="19"/>
    </row>
    <row r="84" customFormat="false" ht="15" hidden="false" customHeight="true" outlineLevel="0" collapsed="false">
      <c r="A84" s="21" t="n">
        <f aca="false">A83+1</f>
        <v>76</v>
      </c>
      <c r="B84" s="16"/>
      <c r="C84" s="19" t="n">
        <f aca="false">SUM(D84:G84)</f>
        <v>0</v>
      </c>
      <c r="D84" s="19"/>
      <c r="E84" s="19"/>
      <c r="F84" s="19"/>
      <c r="G84" s="19"/>
    </row>
    <row r="85" customFormat="false" ht="15" hidden="false" customHeight="true" outlineLevel="0" collapsed="false">
      <c r="A85" s="21" t="n">
        <f aca="false">A84+1</f>
        <v>77</v>
      </c>
      <c r="B85" s="16"/>
      <c r="C85" s="19" t="n">
        <f aca="false">SUM(D85:G85)</f>
        <v>0</v>
      </c>
      <c r="D85" s="19"/>
      <c r="E85" s="19"/>
      <c r="F85" s="19"/>
      <c r="G85" s="19"/>
    </row>
    <row r="86" customFormat="false" ht="15" hidden="false" customHeight="true" outlineLevel="0" collapsed="false">
      <c r="A86" s="21" t="n">
        <f aca="false">A85+1</f>
        <v>78</v>
      </c>
      <c r="B86" s="16"/>
      <c r="C86" s="19" t="n">
        <f aca="false">SUM(D86:G86)</f>
        <v>0</v>
      </c>
      <c r="D86" s="19"/>
      <c r="E86" s="19"/>
      <c r="F86" s="19"/>
      <c r="G86" s="19"/>
    </row>
    <row r="87" customFormat="false" ht="15" hidden="false" customHeight="true" outlineLevel="0" collapsed="false">
      <c r="A87" s="21" t="n">
        <f aca="false">A86+1</f>
        <v>79</v>
      </c>
      <c r="B87" s="16"/>
      <c r="C87" s="19" t="n">
        <f aca="false">SUM(D87:G87)</f>
        <v>0</v>
      </c>
      <c r="D87" s="19"/>
      <c r="E87" s="19"/>
      <c r="F87" s="19"/>
      <c r="G87" s="19"/>
    </row>
    <row r="88" customFormat="false" ht="15" hidden="false" customHeight="true" outlineLevel="0" collapsed="false">
      <c r="A88" s="21" t="n">
        <f aca="false">A87+1</f>
        <v>80</v>
      </c>
      <c r="B88" s="16"/>
      <c r="C88" s="19" t="n">
        <f aca="false">SUM(D88:G88)</f>
        <v>0</v>
      </c>
      <c r="D88" s="19"/>
      <c r="E88" s="19"/>
      <c r="F88" s="19"/>
      <c r="G88" s="19"/>
    </row>
    <row r="89" customFormat="false" ht="15" hidden="false" customHeight="true" outlineLevel="0" collapsed="false">
      <c r="A89" s="21" t="n">
        <f aca="false">A88+1</f>
        <v>81</v>
      </c>
      <c r="B89" s="16"/>
      <c r="C89" s="19" t="n">
        <f aca="false">SUM(D89:G89)</f>
        <v>0</v>
      </c>
      <c r="D89" s="19"/>
      <c r="E89" s="19"/>
      <c r="F89" s="19"/>
      <c r="G89" s="19"/>
    </row>
    <row r="90" customFormat="false" ht="15" hidden="false" customHeight="true" outlineLevel="0" collapsed="false">
      <c r="A90" s="21" t="n">
        <f aca="false">A89+1</f>
        <v>82</v>
      </c>
      <c r="B90" s="16"/>
      <c r="C90" s="19" t="n">
        <f aca="false">SUM(D90:G90)</f>
        <v>0</v>
      </c>
      <c r="D90" s="19"/>
      <c r="E90" s="19"/>
      <c r="F90" s="19"/>
      <c r="G90" s="19"/>
    </row>
    <row r="91" customFormat="false" ht="15" hidden="false" customHeight="true" outlineLevel="0" collapsed="false">
      <c r="A91" s="21" t="n">
        <f aca="false">A90+1</f>
        <v>83</v>
      </c>
      <c r="B91" s="16"/>
      <c r="C91" s="19" t="n">
        <f aca="false">SUM(D91:G91)</f>
        <v>0</v>
      </c>
      <c r="D91" s="19"/>
      <c r="E91" s="19"/>
      <c r="F91" s="19"/>
      <c r="G91" s="19"/>
    </row>
    <row r="92" customFormat="false" ht="15" hidden="false" customHeight="true" outlineLevel="0" collapsed="false">
      <c r="A92" s="21" t="n">
        <f aca="false">A91+1</f>
        <v>84</v>
      </c>
      <c r="B92" s="16"/>
      <c r="C92" s="19" t="n">
        <f aca="false">SUM(D92:G92)</f>
        <v>0</v>
      </c>
      <c r="D92" s="19"/>
      <c r="E92" s="19"/>
      <c r="F92" s="19"/>
      <c r="G92" s="19"/>
    </row>
    <row r="93" customFormat="false" ht="15" hidden="false" customHeight="true" outlineLevel="0" collapsed="false">
      <c r="A93" s="21" t="n">
        <f aca="false">A92+1</f>
        <v>85</v>
      </c>
      <c r="B93" s="16"/>
      <c r="C93" s="19" t="n">
        <f aca="false">SUM(D93:G93)</f>
        <v>0</v>
      </c>
      <c r="D93" s="19"/>
      <c r="E93" s="19"/>
      <c r="F93" s="19"/>
      <c r="G93" s="19"/>
    </row>
    <row r="94" customFormat="false" ht="15" hidden="false" customHeight="true" outlineLevel="0" collapsed="false">
      <c r="A94" s="21" t="n">
        <f aca="false">A93+1</f>
        <v>86</v>
      </c>
      <c r="B94" s="16"/>
      <c r="C94" s="19" t="n">
        <f aca="false">SUM(D94:G94)</f>
        <v>0</v>
      </c>
      <c r="D94" s="19"/>
      <c r="E94" s="19"/>
      <c r="F94" s="19"/>
      <c r="G94" s="19"/>
    </row>
    <row r="95" customFormat="false" ht="15" hidden="false" customHeight="true" outlineLevel="0" collapsed="false">
      <c r="A95" s="21" t="n">
        <f aca="false">A94+1</f>
        <v>87</v>
      </c>
      <c r="B95" s="25"/>
      <c r="C95" s="19" t="n">
        <f aca="false">SUM(D95:G95)</f>
        <v>0</v>
      </c>
      <c r="D95" s="19"/>
      <c r="E95" s="19"/>
      <c r="F95" s="19"/>
      <c r="G95" s="19"/>
    </row>
    <row r="96" customFormat="false" ht="15" hidden="false" customHeight="true" outlineLevel="0" collapsed="false">
      <c r="A96" s="21" t="n">
        <f aca="false">A95+1</f>
        <v>88</v>
      </c>
      <c r="B96" s="16"/>
      <c r="C96" s="19" t="n">
        <f aca="false">SUM(D96:G96)</f>
        <v>0</v>
      </c>
      <c r="D96" s="19"/>
      <c r="E96" s="19"/>
      <c r="F96" s="19"/>
      <c r="G96" s="19"/>
    </row>
    <row r="97" customFormat="false" ht="15" hidden="false" customHeight="true" outlineLevel="0" collapsed="false">
      <c r="A97" s="21" t="n">
        <f aca="false">A96+1</f>
        <v>89</v>
      </c>
      <c r="B97" s="16"/>
      <c r="C97" s="19" t="n">
        <f aca="false">SUM(D97:G97)</f>
        <v>0</v>
      </c>
      <c r="D97" s="19"/>
      <c r="E97" s="19"/>
      <c r="F97" s="19"/>
      <c r="G97" s="19"/>
    </row>
    <row r="98" customFormat="false" ht="15" hidden="false" customHeight="true" outlineLevel="0" collapsed="false">
      <c r="A98" s="21" t="n">
        <f aca="false">A97+1</f>
        <v>90</v>
      </c>
      <c r="B98" s="16"/>
      <c r="C98" s="19" t="n">
        <f aca="false">SUM(D98:G98)</f>
        <v>0</v>
      </c>
      <c r="D98" s="19"/>
      <c r="E98" s="19"/>
      <c r="F98" s="19"/>
      <c r="G98" s="19"/>
    </row>
    <row r="99" customFormat="false" ht="15" hidden="false" customHeight="true" outlineLevel="0" collapsed="false">
      <c r="A99" s="21" t="n">
        <f aca="false">A98+1</f>
        <v>91</v>
      </c>
      <c r="B99" s="16"/>
      <c r="C99" s="19" t="n">
        <f aca="false">SUM(D99:G99)</f>
        <v>0</v>
      </c>
      <c r="D99" s="19"/>
      <c r="E99" s="19"/>
      <c r="F99" s="19"/>
      <c r="G99" s="19"/>
    </row>
    <row r="100" customFormat="false" ht="15" hidden="false" customHeight="true" outlineLevel="0" collapsed="false">
      <c r="A100" s="21" t="n">
        <f aca="false">A99+1</f>
        <v>92</v>
      </c>
      <c r="B100" s="16"/>
      <c r="C100" s="19" t="n">
        <f aca="false">SUM(D100:G100)</f>
        <v>0</v>
      </c>
      <c r="D100" s="19"/>
      <c r="E100" s="19"/>
      <c r="F100" s="19"/>
      <c r="G100" s="19"/>
    </row>
    <row r="101" customFormat="false" ht="15" hidden="false" customHeight="true" outlineLevel="0" collapsed="false">
      <c r="A101" s="21" t="n">
        <f aca="false">A100+1</f>
        <v>93</v>
      </c>
      <c r="B101" s="16"/>
      <c r="C101" s="19" t="n">
        <f aca="false">SUM(D101:G101)</f>
        <v>0</v>
      </c>
      <c r="D101" s="19"/>
      <c r="E101" s="19"/>
      <c r="F101" s="19"/>
      <c r="G101" s="19"/>
    </row>
    <row r="102" customFormat="false" ht="15" hidden="false" customHeight="true" outlineLevel="0" collapsed="false">
      <c r="A102" s="21" t="n">
        <f aca="false">A101+1</f>
        <v>94</v>
      </c>
      <c r="B102" s="16"/>
      <c r="C102" s="19" t="n">
        <f aca="false">SUM(D102:G102)</f>
        <v>0</v>
      </c>
      <c r="D102" s="19"/>
      <c r="E102" s="19"/>
      <c r="F102" s="19"/>
      <c r="G102" s="19"/>
    </row>
    <row r="103" customFormat="false" ht="15" hidden="false" customHeight="true" outlineLevel="0" collapsed="false">
      <c r="A103" s="21" t="n">
        <f aca="false">A102+1</f>
        <v>95</v>
      </c>
      <c r="B103" s="16"/>
      <c r="C103" s="19" t="n">
        <f aca="false">SUM(D103:G103)</f>
        <v>0</v>
      </c>
      <c r="D103" s="19"/>
      <c r="E103" s="19"/>
      <c r="F103" s="19"/>
      <c r="G103" s="19"/>
    </row>
    <row r="104" customFormat="false" ht="15" hidden="false" customHeight="true" outlineLevel="0" collapsed="false">
      <c r="A104" s="21" t="n">
        <f aca="false">A103+1</f>
        <v>96</v>
      </c>
      <c r="B104" s="16"/>
      <c r="C104" s="19" t="n">
        <f aca="false">SUM(D104:G104)</f>
        <v>0</v>
      </c>
      <c r="D104" s="19"/>
      <c r="E104" s="19"/>
      <c r="F104" s="19"/>
      <c r="G104" s="19"/>
    </row>
    <row r="105" customFormat="false" ht="15" hidden="false" customHeight="true" outlineLevel="0" collapsed="false">
      <c r="A105" s="21" t="n">
        <f aca="false">A104+1</f>
        <v>97</v>
      </c>
      <c r="B105" s="16"/>
      <c r="C105" s="19" t="n">
        <f aca="false">SUM(D105:G105)</f>
        <v>0</v>
      </c>
      <c r="D105" s="19"/>
      <c r="E105" s="19"/>
      <c r="F105" s="19"/>
      <c r="G105" s="19"/>
    </row>
    <row r="106" customFormat="false" ht="15" hidden="false" customHeight="true" outlineLevel="0" collapsed="false">
      <c r="A106" s="21" t="n">
        <f aca="false">A105+1</f>
        <v>98</v>
      </c>
      <c r="B106" s="16"/>
      <c r="C106" s="19" t="n">
        <f aca="false">SUM(D106:G106)</f>
        <v>0</v>
      </c>
      <c r="D106" s="19"/>
      <c r="E106" s="19"/>
      <c r="F106" s="19"/>
      <c r="G106" s="19"/>
    </row>
    <row r="107" customFormat="false" ht="15" hidden="false" customHeight="true" outlineLevel="0" collapsed="false">
      <c r="A107" s="21" t="n">
        <f aca="false">A106+1</f>
        <v>99</v>
      </c>
      <c r="B107" s="16"/>
      <c r="C107" s="19" t="n">
        <f aca="false">SUM(D107:G107)</f>
        <v>0</v>
      </c>
      <c r="D107" s="19"/>
      <c r="E107" s="19"/>
      <c r="F107" s="19"/>
      <c r="G107" s="19"/>
    </row>
    <row r="108" customFormat="false" ht="15" hidden="false" customHeight="true" outlineLevel="0" collapsed="false">
      <c r="A108" s="21" t="n">
        <f aca="false">A107+1</f>
        <v>100</v>
      </c>
      <c r="B108" s="16"/>
      <c r="C108" s="19" t="n">
        <f aca="false">SUM(D108:G108)</f>
        <v>0</v>
      </c>
      <c r="D108" s="19"/>
      <c r="E108" s="19"/>
      <c r="F108" s="19"/>
      <c r="G108" s="19"/>
    </row>
    <row r="109" customFormat="false" ht="15" hidden="false" customHeight="true" outlineLevel="0" collapsed="false">
      <c r="A109" s="21" t="n">
        <f aca="false">A108+1</f>
        <v>101</v>
      </c>
      <c r="B109" s="16"/>
      <c r="C109" s="19" t="n">
        <f aca="false">SUM(D109:G109)</f>
        <v>0</v>
      </c>
      <c r="D109" s="19"/>
      <c r="E109" s="19"/>
      <c r="F109" s="19"/>
      <c r="G109" s="19"/>
    </row>
    <row r="110" customFormat="false" ht="15" hidden="false" customHeight="true" outlineLevel="0" collapsed="false">
      <c r="A110" s="21" t="n">
        <f aca="false">A109+1</f>
        <v>102</v>
      </c>
      <c r="B110" s="16"/>
      <c r="C110" s="19" t="n">
        <f aca="false">SUM(D110:G110)</f>
        <v>0</v>
      </c>
      <c r="D110" s="19"/>
      <c r="E110" s="19"/>
      <c r="F110" s="19"/>
      <c r="G110" s="19"/>
    </row>
    <row r="111" customFormat="false" ht="15" hidden="false" customHeight="true" outlineLevel="0" collapsed="false">
      <c r="A111" s="21" t="n">
        <f aca="false">A110+1</f>
        <v>103</v>
      </c>
      <c r="B111" s="16"/>
      <c r="C111" s="19" t="n">
        <f aca="false">SUM(D111:G111)</f>
        <v>0</v>
      </c>
      <c r="D111" s="19"/>
      <c r="E111" s="19"/>
      <c r="F111" s="19"/>
      <c r="G111" s="19"/>
    </row>
    <row r="112" customFormat="false" ht="15" hidden="false" customHeight="true" outlineLevel="0" collapsed="false">
      <c r="A112" s="21" t="n">
        <f aca="false">A111+1</f>
        <v>104</v>
      </c>
      <c r="B112" s="16"/>
      <c r="C112" s="19" t="n">
        <f aca="false">SUM(D112:G112)</f>
        <v>0</v>
      </c>
      <c r="D112" s="19"/>
      <c r="E112" s="19"/>
      <c r="F112" s="19"/>
      <c r="G112" s="19"/>
    </row>
    <row r="113" customFormat="false" ht="15" hidden="false" customHeight="true" outlineLevel="0" collapsed="false">
      <c r="A113" s="21" t="n">
        <f aca="false">A112+1</f>
        <v>105</v>
      </c>
      <c r="B113" s="16"/>
      <c r="C113" s="19" t="n">
        <f aca="false">SUM(D113:G113)</f>
        <v>0</v>
      </c>
      <c r="D113" s="19"/>
      <c r="E113" s="19"/>
      <c r="F113" s="19"/>
      <c r="G113" s="19"/>
      <c r="H113" s="31"/>
    </row>
    <row r="114" customFormat="false" ht="15" hidden="false" customHeight="true" outlineLevel="0" collapsed="false">
      <c r="A114" s="21" t="n">
        <f aca="false">A113+1</f>
        <v>106</v>
      </c>
      <c r="B114" s="16"/>
      <c r="C114" s="19" t="n">
        <f aca="false">SUM(D114:G114)</f>
        <v>0</v>
      </c>
      <c r="D114" s="19"/>
      <c r="E114" s="19"/>
      <c r="F114" s="19"/>
      <c r="G114" s="19"/>
      <c r="K114" s="62"/>
    </row>
    <row r="115" customFormat="false" ht="15" hidden="false" customHeight="true" outlineLevel="0" collapsed="false">
      <c r="A115" s="21" t="n">
        <f aca="false">A114+1</f>
        <v>107</v>
      </c>
      <c r="B115" s="16"/>
      <c r="C115" s="19" t="n">
        <f aca="false">SUM(D115:G115)</f>
        <v>0</v>
      </c>
      <c r="D115" s="19"/>
      <c r="E115" s="19"/>
      <c r="F115" s="19"/>
      <c r="G115" s="19"/>
    </row>
    <row r="116" customFormat="false" ht="15" hidden="false" customHeight="true" outlineLevel="0" collapsed="false">
      <c r="A116" s="21" t="n">
        <f aca="false">A115+1</f>
        <v>108</v>
      </c>
      <c r="B116" s="16"/>
      <c r="C116" s="19" t="n">
        <f aca="false">SUM(D116:G116)</f>
        <v>0</v>
      </c>
      <c r="D116" s="19"/>
      <c r="E116" s="19"/>
      <c r="F116" s="19"/>
      <c r="G116" s="19"/>
    </row>
    <row r="117" customFormat="false" ht="15" hidden="false" customHeight="true" outlineLevel="0" collapsed="false">
      <c r="A117" s="21" t="n">
        <f aca="false">A116+1</f>
        <v>109</v>
      </c>
      <c r="B117" s="16"/>
      <c r="C117" s="19" t="n">
        <f aca="false">SUM(D117:G117)</f>
        <v>0</v>
      </c>
      <c r="D117" s="19"/>
      <c r="E117" s="19"/>
      <c r="F117" s="19"/>
      <c r="G117" s="19"/>
    </row>
    <row r="118" customFormat="false" ht="15" hidden="false" customHeight="true" outlineLevel="0" collapsed="false">
      <c r="A118" s="21" t="n">
        <f aca="false">A117+1</f>
        <v>110</v>
      </c>
      <c r="B118" s="16"/>
      <c r="C118" s="19" t="n">
        <f aca="false">SUM(D118:G118)</f>
        <v>0</v>
      </c>
      <c r="D118" s="19"/>
      <c r="E118" s="19"/>
      <c r="F118" s="19"/>
      <c r="G118" s="19"/>
    </row>
    <row r="119" customFormat="false" ht="15" hidden="false" customHeight="true" outlineLevel="0" collapsed="false">
      <c r="A119" s="21" t="n">
        <f aca="false">A118+1</f>
        <v>111</v>
      </c>
      <c r="B119" s="16"/>
      <c r="C119" s="19" t="n">
        <f aca="false">SUM(D119:G119)</f>
        <v>0</v>
      </c>
      <c r="D119" s="19"/>
      <c r="E119" s="19"/>
      <c r="F119" s="19"/>
      <c r="G119" s="19"/>
    </row>
    <row r="120" customFormat="false" ht="15" hidden="false" customHeight="true" outlineLevel="0" collapsed="false">
      <c r="A120" s="21" t="n">
        <f aca="false">A119+1</f>
        <v>112</v>
      </c>
      <c r="B120" s="16"/>
      <c r="C120" s="19" t="n">
        <f aca="false">SUM(D120:G120)</f>
        <v>0</v>
      </c>
      <c r="D120" s="19"/>
      <c r="E120" s="19"/>
      <c r="F120" s="19"/>
      <c r="G120" s="19"/>
    </row>
    <row r="121" customFormat="false" ht="15" hidden="false" customHeight="true" outlineLevel="0" collapsed="false">
      <c r="A121" s="21" t="n">
        <f aca="false">A120+1</f>
        <v>113</v>
      </c>
      <c r="B121" s="16"/>
      <c r="C121" s="19" t="n">
        <f aca="false">SUM(D121:G121)</f>
        <v>0</v>
      </c>
      <c r="D121" s="19"/>
      <c r="E121" s="19"/>
      <c r="F121" s="19"/>
      <c r="G121" s="19"/>
    </row>
    <row r="122" customFormat="false" ht="15" hidden="false" customHeight="true" outlineLevel="0" collapsed="false">
      <c r="A122" s="21" t="n">
        <f aca="false">A121+1</f>
        <v>114</v>
      </c>
      <c r="B122" s="16"/>
      <c r="C122" s="19" t="n">
        <f aca="false">SUM(D122:G122)</f>
        <v>0</v>
      </c>
      <c r="D122" s="19"/>
      <c r="E122" s="19"/>
      <c r="F122" s="19"/>
      <c r="G122" s="19"/>
    </row>
    <row r="123" customFormat="false" ht="15" hidden="false" customHeight="true" outlineLevel="0" collapsed="false">
      <c r="A123" s="21" t="n">
        <f aca="false">A122+1</f>
        <v>115</v>
      </c>
      <c r="B123" s="16"/>
      <c r="C123" s="19" t="n">
        <f aca="false">SUM(D123:G123)</f>
        <v>0</v>
      </c>
      <c r="D123" s="19"/>
      <c r="E123" s="19"/>
      <c r="F123" s="19"/>
      <c r="G123" s="19"/>
    </row>
    <row r="124" customFormat="false" ht="15" hidden="false" customHeight="true" outlineLevel="0" collapsed="false">
      <c r="A124" s="21" t="n">
        <f aca="false">A123+1</f>
        <v>116</v>
      </c>
      <c r="B124" s="16"/>
      <c r="C124" s="19" t="n">
        <f aca="false">SUM(D124:G124)</f>
        <v>0</v>
      </c>
      <c r="D124" s="19"/>
      <c r="E124" s="19"/>
      <c r="F124" s="19"/>
      <c r="G124" s="19"/>
    </row>
    <row r="125" customFormat="false" ht="15" hidden="false" customHeight="true" outlineLevel="0" collapsed="false">
      <c r="A125" s="21" t="n">
        <f aca="false">A124+1</f>
        <v>117</v>
      </c>
      <c r="B125" s="16"/>
      <c r="C125" s="19" t="n">
        <f aca="false">SUM(D125:G125)</f>
        <v>0</v>
      </c>
      <c r="D125" s="19"/>
      <c r="E125" s="19"/>
      <c r="F125" s="19"/>
      <c r="G125" s="19"/>
    </row>
    <row r="126" customFormat="false" ht="23.25" hidden="false" customHeight="true" outlineLevel="0" collapsed="false">
      <c r="A126" s="21" t="n">
        <f aca="false">A125+1</f>
        <v>118</v>
      </c>
      <c r="B126" s="16"/>
      <c r="C126" s="19" t="n">
        <f aca="false">SUM(D126:G126)</f>
        <v>0</v>
      </c>
      <c r="D126" s="19"/>
      <c r="E126" s="19"/>
      <c r="F126" s="19"/>
      <c r="G126" s="19"/>
      <c r="L126" s="26"/>
    </row>
    <row r="127" customFormat="false" ht="15" hidden="false" customHeight="true" outlineLevel="0" collapsed="false">
      <c r="A127" s="21" t="n">
        <f aca="false">A126+1</f>
        <v>119</v>
      </c>
      <c r="B127" s="16"/>
      <c r="C127" s="19" t="n">
        <f aca="false">SUM(D127:G127)</f>
        <v>0</v>
      </c>
      <c r="D127" s="19"/>
      <c r="E127" s="19"/>
      <c r="F127" s="19"/>
      <c r="G127" s="19"/>
    </row>
    <row r="128" customFormat="false" ht="15" hidden="false" customHeight="true" outlineLevel="0" collapsed="false">
      <c r="A128" s="21" t="n">
        <f aca="false">A127+1</f>
        <v>120</v>
      </c>
      <c r="B128" s="16"/>
      <c r="C128" s="19" t="n">
        <f aca="false">SUM(D128:G128)</f>
        <v>0</v>
      </c>
      <c r="D128" s="19"/>
      <c r="E128" s="19"/>
      <c r="F128" s="19"/>
      <c r="G128" s="19"/>
    </row>
    <row r="129" customFormat="false" ht="13.8" hidden="false" customHeight="false" outlineLevel="0" collapsed="false">
      <c r="A129" s="64" t="s">
        <v>13</v>
      </c>
      <c r="B129" s="64"/>
      <c r="C129" s="30" t="n">
        <f aca="false">SUM(C9:C128)</f>
        <v>0</v>
      </c>
      <c r="D129" s="30" t="n">
        <f aca="false">SUM(D9:D128)</f>
        <v>0</v>
      </c>
      <c r="E129" s="30" t="n">
        <f aca="false">SUM(E9:E128)</f>
        <v>0</v>
      </c>
      <c r="F129" s="30" t="n">
        <f aca="false">SUM(F9:F128)</f>
        <v>0</v>
      </c>
      <c r="G129" s="30" t="n">
        <f aca="false">SUM(G9:G128)</f>
        <v>0</v>
      </c>
    </row>
    <row r="130" customFormat="false" ht="13.8" hidden="false" customHeight="false" outlineLevel="0" collapsed="false">
      <c r="C130" s="1" t="n">
        <f aca="false">0.2+1.68</f>
        <v>1.88</v>
      </c>
      <c r="D130" s="79"/>
      <c r="E130" s="79"/>
      <c r="F130" s="79"/>
    </row>
    <row r="131" customFormat="false" ht="13.8" hidden="false" customHeight="false" outlineLevel="0" collapsed="false">
      <c r="C131" s="31"/>
    </row>
    <row r="132" customFormat="false" ht="13.8" hidden="false" customHeight="false" outlineLevel="0" collapsed="false">
      <c r="C132" s="31" t="n">
        <f aca="false">C129+C130-C131</f>
        <v>1.88</v>
      </c>
      <c r="D132" s="80"/>
    </row>
    <row r="133" customFormat="false" ht="13.8" hidden="false" customHeight="false" outlineLevel="0" collapsed="false">
      <c r="C133" s="31"/>
    </row>
    <row r="134" customFormat="false" ht="13.8" hidden="false" customHeight="false" outlineLevel="0" collapsed="false"/>
    <row r="135" customFormat="false" ht="13.8" hidden="false" customHeight="false" outlineLevel="0" collapsed="false">
      <c r="F135" s="26"/>
    </row>
    <row r="136" customFormat="false" ht="13.8" hidden="false" customHeight="false" outlineLevel="0" collapsed="false">
      <c r="C136" s="26"/>
      <c r="D136" s="26"/>
    </row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</sheetData>
  <mergeCells count="7">
    <mergeCell ref="A2:H2"/>
    <mergeCell ref="A3:H3"/>
    <mergeCell ref="A4:H4"/>
    <mergeCell ref="A6:A7"/>
    <mergeCell ref="B6:B7"/>
    <mergeCell ref="C6:C7"/>
    <mergeCell ref="D6:G6"/>
  </mergeCells>
  <printOptions headings="false" gridLines="false" gridLinesSet="true" horizontalCentered="false" verticalCentered="false"/>
  <pageMargins left="0.315277777777778" right="0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L144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117" activePane="bottomLeft" state="frozen"/>
      <selection pane="topLeft" activeCell="A1" activeCellId="0" sqref="A1"/>
      <selection pane="bottomLeft" activeCell="A3" activeCellId="0" sqref="A3"/>
    </sheetView>
  </sheetViews>
  <sheetFormatPr defaultColWidth="9.1484375" defaultRowHeight="15" zeroHeight="false" outlineLevelRow="0" outlineLevelCol="0"/>
  <cols>
    <col collapsed="false" customWidth="true" hidden="false" outlineLevel="0" max="1" min="1" style="35" width="4.57"/>
    <col collapsed="false" customWidth="true" hidden="false" outlineLevel="0" max="2" min="2" style="35" width="26.13"/>
    <col collapsed="false" customWidth="true" hidden="false" outlineLevel="0" max="4" min="3" style="35" width="10.71"/>
    <col collapsed="false" customWidth="true" hidden="false" outlineLevel="0" max="5" min="5" style="35" width="10.42"/>
    <col collapsed="false" customWidth="true" hidden="false" outlineLevel="0" max="6" min="6" style="35" width="11.99"/>
    <col collapsed="false" customWidth="true" hidden="false" outlineLevel="0" max="7" min="7" style="35" width="11.42"/>
    <col collapsed="false" customWidth="true" hidden="false" outlineLevel="0" max="8" min="8" style="35" width="22.43"/>
    <col collapsed="false" customWidth="false" hidden="false" outlineLevel="0" max="11" min="9" style="35" width="9.13"/>
    <col collapsed="false" customWidth="true" hidden="false" outlineLevel="0" max="12" min="12" style="35" width="14.57"/>
    <col collapsed="false" customWidth="false" hidden="false" outlineLevel="0" max="1024" min="13" style="35" width="9.13"/>
  </cols>
  <sheetData>
    <row r="2" customFormat="false" ht="15" hidden="false" customHeight="false" outlineLevel="0" collapsed="false">
      <c r="A2" s="37" t="s">
        <v>0</v>
      </c>
      <c r="B2" s="37"/>
      <c r="C2" s="37"/>
      <c r="D2" s="37"/>
      <c r="E2" s="37"/>
      <c r="F2" s="37"/>
      <c r="G2" s="37"/>
      <c r="H2" s="37"/>
    </row>
    <row r="3" s="40" customFormat="true" ht="14.25" hidden="false" customHeight="false" outlineLevel="0" collapsed="false">
      <c r="A3" s="41" t="s">
        <v>25</v>
      </c>
      <c r="B3" s="41"/>
      <c r="C3" s="41"/>
      <c r="D3" s="41"/>
      <c r="E3" s="41"/>
      <c r="F3" s="41"/>
      <c r="G3" s="41"/>
      <c r="H3" s="41"/>
      <c r="I3" s="39"/>
      <c r="J3" s="39"/>
    </row>
    <row r="4" s="40" customFormat="true" ht="14.25" hidden="false" customHeight="false" outlineLevel="0" collapsed="false">
      <c r="A4" s="41" t="s">
        <v>31</v>
      </c>
      <c r="B4" s="41"/>
      <c r="C4" s="41"/>
      <c r="D4" s="41"/>
      <c r="E4" s="41"/>
      <c r="F4" s="41"/>
      <c r="G4" s="41"/>
      <c r="H4" s="41"/>
      <c r="I4" s="39"/>
      <c r="J4" s="39"/>
    </row>
    <row r="5" customFormat="false" ht="15" hidden="false" customHeight="false" outlineLevel="0" collapsed="false">
      <c r="G5" s="43" t="s">
        <v>3</v>
      </c>
    </row>
    <row r="6" customFormat="false" ht="15" hidden="false" customHeight="true" outlineLevel="0" collapsed="false">
      <c r="A6" s="44" t="s">
        <v>4</v>
      </c>
      <c r="B6" s="44" t="s">
        <v>5</v>
      </c>
      <c r="C6" s="45" t="s">
        <v>6</v>
      </c>
      <c r="D6" s="81" t="s">
        <v>7</v>
      </c>
      <c r="E6" s="81"/>
      <c r="F6" s="81"/>
      <c r="G6" s="81"/>
    </row>
    <row r="7" customFormat="false" ht="40.5" hidden="false" customHeight="true" outlineLevel="0" collapsed="false">
      <c r="A7" s="44"/>
      <c r="B7" s="44"/>
      <c r="C7" s="45"/>
      <c r="D7" s="48" t="s">
        <v>10</v>
      </c>
      <c r="E7" s="44" t="s">
        <v>11</v>
      </c>
      <c r="F7" s="44" t="s">
        <v>12</v>
      </c>
      <c r="G7" s="44" t="s">
        <v>23</v>
      </c>
    </row>
    <row r="8" customFormat="false" ht="15" hidden="false" customHeight="false" outlineLevel="0" collapsed="false">
      <c r="A8" s="49" t="n">
        <v>1</v>
      </c>
      <c r="B8" s="12" t="n">
        <v>2</v>
      </c>
      <c r="C8" s="50" t="n">
        <v>3</v>
      </c>
      <c r="D8" s="48" t="n">
        <v>4</v>
      </c>
      <c r="E8" s="44" t="n">
        <v>5</v>
      </c>
      <c r="F8" s="44" t="n">
        <v>6</v>
      </c>
      <c r="G8" s="49" t="n">
        <v>7</v>
      </c>
    </row>
    <row r="9" s="1" customFormat="true" ht="15" hidden="false" customHeight="true" outlineLevel="0" collapsed="false">
      <c r="A9" s="21" t="n">
        <v>1</v>
      </c>
      <c r="B9" s="16"/>
      <c r="C9" s="17" t="n">
        <f aca="false">SUM(D9:G9)</f>
        <v>0</v>
      </c>
      <c r="D9" s="18"/>
      <c r="E9" s="19"/>
      <c r="F9" s="19"/>
      <c r="G9" s="19"/>
    </row>
    <row r="10" s="1" customFormat="true" ht="15" hidden="false" customHeight="true" outlineLevel="0" collapsed="false">
      <c r="A10" s="21" t="n">
        <f aca="false">A9+1</f>
        <v>2</v>
      </c>
      <c r="B10" s="16"/>
      <c r="C10" s="17" t="n">
        <f aca="false">SUM(D10:G10)</f>
        <v>0</v>
      </c>
      <c r="D10" s="18"/>
      <c r="E10" s="19"/>
      <c r="F10" s="19"/>
      <c r="G10" s="19"/>
    </row>
    <row r="11" s="1" customFormat="true" ht="15" hidden="false" customHeight="true" outlineLevel="0" collapsed="false">
      <c r="A11" s="21" t="n">
        <f aca="false">A10+1</f>
        <v>3</v>
      </c>
      <c r="B11" s="16"/>
      <c r="C11" s="17" t="n">
        <f aca="false">SUM(D11:G11)</f>
        <v>0</v>
      </c>
      <c r="D11" s="18"/>
      <c r="E11" s="19"/>
      <c r="F11" s="19"/>
      <c r="G11" s="19"/>
    </row>
    <row r="12" s="1" customFormat="true" ht="19.5" hidden="false" customHeight="true" outlineLevel="0" collapsed="false">
      <c r="A12" s="21" t="n">
        <f aca="false">A11+1</f>
        <v>4</v>
      </c>
      <c r="B12" s="16"/>
      <c r="C12" s="17" t="n">
        <f aca="false">SUM(D12:G12)</f>
        <v>0</v>
      </c>
      <c r="D12" s="18"/>
      <c r="E12" s="19"/>
      <c r="F12" s="19"/>
      <c r="G12" s="19"/>
    </row>
    <row r="13" s="1" customFormat="true" ht="15" hidden="false" customHeight="true" outlineLevel="0" collapsed="false">
      <c r="A13" s="21" t="n">
        <f aca="false">A12+1</f>
        <v>5</v>
      </c>
      <c r="B13" s="16"/>
      <c r="C13" s="17" t="n">
        <f aca="false">SUM(D13:G13)</f>
        <v>0</v>
      </c>
      <c r="D13" s="18"/>
      <c r="E13" s="19"/>
      <c r="F13" s="19"/>
      <c r="G13" s="19"/>
    </row>
    <row r="14" s="1" customFormat="true" ht="15" hidden="false" customHeight="true" outlineLevel="0" collapsed="false">
      <c r="A14" s="21" t="n">
        <f aca="false">A13+1</f>
        <v>6</v>
      </c>
      <c r="B14" s="16"/>
      <c r="C14" s="17" t="n">
        <f aca="false">SUM(D14:G14)</f>
        <v>0</v>
      </c>
      <c r="D14" s="18"/>
      <c r="E14" s="19"/>
      <c r="F14" s="19"/>
      <c r="G14" s="19"/>
      <c r="J14" s="1" t="n">
        <v>0.14</v>
      </c>
    </row>
    <row r="15" s="1" customFormat="true" ht="15" hidden="false" customHeight="true" outlineLevel="0" collapsed="false">
      <c r="A15" s="21" t="n">
        <f aca="false">A14+1</f>
        <v>7</v>
      </c>
      <c r="B15" s="16"/>
      <c r="C15" s="17" t="n">
        <f aca="false">SUM(D15:G15)</f>
        <v>0</v>
      </c>
      <c r="D15" s="18"/>
      <c r="E15" s="19"/>
      <c r="F15" s="19"/>
      <c r="G15" s="19"/>
    </row>
    <row r="16" s="1" customFormat="true" ht="15" hidden="false" customHeight="true" outlineLevel="0" collapsed="false">
      <c r="A16" s="21" t="n">
        <f aca="false">A15+1</f>
        <v>8</v>
      </c>
      <c r="B16" s="16"/>
      <c r="C16" s="17" t="n">
        <f aca="false">SUM(D16:G16)</f>
        <v>0</v>
      </c>
      <c r="D16" s="18"/>
      <c r="E16" s="19"/>
      <c r="F16" s="19"/>
      <c r="G16" s="19"/>
    </row>
    <row r="17" s="1" customFormat="true" ht="15" hidden="false" customHeight="true" outlineLevel="0" collapsed="false">
      <c r="A17" s="21" t="n">
        <f aca="false">A16+1</f>
        <v>9</v>
      </c>
      <c r="B17" s="16"/>
      <c r="C17" s="17" t="n">
        <f aca="false">SUM(D17:G17)</f>
        <v>0</v>
      </c>
      <c r="D17" s="18"/>
      <c r="E17" s="19"/>
      <c r="F17" s="19"/>
      <c r="G17" s="19"/>
    </row>
    <row r="18" s="1" customFormat="true" ht="15" hidden="false" customHeight="true" outlineLevel="0" collapsed="false">
      <c r="A18" s="21" t="n">
        <f aca="false">A17+1</f>
        <v>10</v>
      </c>
      <c r="B18" s="16"/>
      <c r="C18" s="17" t="n">
        <f aca="false">SUM(D18:G18)</f>
        <v>0</v>
      </c>
      <c r="D18" s="18"/>
      <c r="E18" s="19"/>
      <c r="F18" s="19"/>
      <c r="G18" s="19"/>
    </row>
    <row r="19" s="1" customFormat="true" ht="15" hidden="false" customHeight="true" outlineLevel="0" collapsed="false">
      <c r="A19" s="21" t="n">
        <f aca="false">A18+1</f>
        <v>11</v>
      </c>
      <c r="B19" s="16"/>
      <c r="C19" s="17" t="n">
        <f aca="false">SUM(D19:G19)</f>
        <v>0</v>
      </c>
      <c r="D19" s="18"/>
      <c r="E19" s="19"/>
      <c r="F19" s="19"/>
      <c r="G19" s="19"/>
    </row>
    <row r="20" s="1" customFormat="true" ht="15" hidden="false" customHeight="true" outlineLevel="0" collapsed="false">
      <c r="A20" s="21" t="n">
        <f aca="false">A19+1</f>
        <v>12</v>
      </c>
      <c r="B20" s="16"/>
      <c r="C20" s="17" t="n">
        <f aca="false">SUM(D20:G20)</f>
        <v>0</v>
      </c>
      <c r="D20" s="18"/>
      <c r="E20" s="19"/>
      <c r="F20" s="19"/>
      <c r="G20" s="19"/>
    </row>
    <row r="21" s="1" customFormat="true" ht="15" hidden="false" customHeight="true" outlineLevel="0" collapsed="false">
      <c r="A21" s="21" t="n">
        <f aca="false">A20+1</f>
        <v>13</v>
      </c>
      <c r="B21" s="16"/>
      <c r="C21" s="17" t="n">
        <f aca="false">SUM(D21:G21)</f>
        <v>0</v>
      </c>
      <c r="D21" s="18"/>
      <c r="E21" s="19"/>
      <c r="F21" s="19"/>
      <c r="G21" s="19"/>
    </row>
    <row r="22" s="1" customFormat="true" ht="15" hidden="false" customHeight="true" outlineLevel="0" collapsed="false">
      <c r="A22" s="21" t="n">
        <f aca="false">A21+1</f>
        <v>14</v>
      </c>
      <c r="B22" s="16"/>
      <c r="C22" s="17" t="n">
        <f aca="false">SUM(D22:G22)</f>
        <v>0</v>
      </c>
      <c r="D22" s="18"/>
      <c r="E22" s="19"/>
      <c r="F22" s="19"/>
      <c r="G22" s="19"/>
    </row>
    <row r="23" s="1" customFormat="true" ht="15" hidden="false" customHeight="true" outlineLevel="0" collapsed="false">
      <c r="A23" s="21" t="n">
        <f aca="false">A22+1</f>
        <v>15</v>
      </c>
      <c r="B23" s="16"/>
      <c r="C23" s="17" t="n">
        <f aca="false">SUM(D23:G23)</f>
        <v>0</v>
      </c>
      <c r="D23" s="18"/>
      <c r="E23" s="19"/>
      <c r="F23" s="19"/>
      <c r="G23" s="19"/>
    </row>
    <row r="24" s="1" customFormat="true" ht="15" hidden="false" customHeight="true" outlineLevel="0" collapsed="false">
      <c r="A24" s="21" t="n">
        <f aca="false">A23+1</f>
        <v>16</v>
      </c>
      <c r="B24" s="16"/>
      <c r="C24" s="17" t="n">
        <f aca="false">SUM(D24:G24)</f>
        <v>0</v>
      </c>
      <c r="D24" s="18"/>
      <c r="E24" s="19"/>
      <c r="F24" s="19"/>
      <c r="G24" s="19"/>
    </row>
    <row r="25" s="1" customFormat="true" ht="15" hidden="false" customHeight="true" outlineLevel="0" collapsed="false">
      <c r="A25" s="21" t="n">
        <f aca="false">A24+1</f>
        <v>17</v>
      </c>
      <c r="B25" s="16"/>
      <c r="C25" s="17" t="n">
        <f aca="false">SUM(D25:G25)</f>
        <v>88.2</v>
      </c>
      <c r="D25" s="18"/>
      <c r="E25" s="19" t="n">
        <f aca="false">35.28+52.92</f>
        <v>88.2</v>
      </c>
      <c r="F25" s="19"/>
      <c r="G25" s="19"/>
      <c r="J25" s="1" t="n">
        <v>1.08</v>
      </c>
    </row>
    <row r="26" s="1" customFormat="true" ht="15" hidden="false" customHeight="true" outlineLevel="0" collapsed="false">
      <c r="A26" s="21" t="n">
        <f aca="false">A25+1</f>
        <v>18</v>
      </c>
      <c r="B26" s="16"/>
      <c r="C26" s="17" t="n">
        <f aca="false">SUM(D26:G26)</f>
        <v>0</v>
      </c>
      <c r="D26" s="18"/>
      <c r="E26" s="19"/>
      <c r="F26" s="19"/>
      <c r="G26" s="19"/>
    </row>
    <row r="27" s="1" customFormat="true" ht="15" hidden="false" customHeight="true" outlineLevel="0" collapsed="false">
      <c r="A27" s="21" t="n">
        <f aca="false">A26+1</f>
        <v>19</v>
      </c>
      <c r="B27" s="16"/>
      <c r="C27" s="17" t="n">
        <f aca="false">SUM(D27:G27)</f>
        <v>0</v>
      </c>
      <c r="D27" s="18"/>
      <c r="E27" s="19"/>
      <c r="F27" s="19"/>
      <c r="G27" s="19"/>
    </row>
    <row r="28" s="1" customFormat="true" ht="15" hidden="false" customHeight="true" outlineLevel="0" collapsed="false">
      <c r="A28" s="21" t="n">
        <f aca="false">A27+1</f>
        <v>20</v>
      </c>
      <c r="B28" s="16"/>
      <c r="C28" s="17" t="n">
        <f aca="false">SUM(D28:G28)</f>
        <v>0</v>
      </c>
      <c r="D28" s="18"/>
      <c r="E28" s="19"/>
      <c r="F28" s="19"/>
      <c r="G28" s="19"/>
    </row>
    <row r="29" s="1" customFormat="true" ht="15" hidden="false" customHeight="true" outlineLevel="0" collapsed="false">
      <c r="A29" s="21" t="n">
        <f aca="false">A28+1</f>
        <v>21</v>
      </c>
      <c r="B29" s="16"/>
      <c r="C29" s="17" t="n">
        <f aca="false">SUM(D29:G29)</f>
        <v>0</v>
      </c>
      <c r="D29" s="18"/>
      <c r="E29" s="19"/>
      <c r="F29" s="19"/>
      <c r="G29" s="19"/>
    </row>
    <row r="30" s="1" customFormat="true" ht="15" hidden="false" customHeight="true" outlineLevel="0" collapsed="false">
      <c r="A30" s="21" t="n">
        <f aca="false">A29+1</f>
        <v>22</v>
      </c>
      <c r="B30" s="16"/>
      <c r="C30" s="17" t="n">
        <f aca="false">SUM(D30:G30)</f>
        <v>0</v>
      </c>
      <c r="D30" s="18"/>
      <c r="E30" s="19"/>
      <c r="F30" s="19"/>
      <c r="G30" s="19"/>
    </row>
    <row r="31" s="1" customFormat="true" ht="15" hidden="false" customHeight="true" outlineLevel="0" collapsed="false">
      <c r="A31" s="21" t="n">
        <f aca="false">A30+1</f>
        <v>23</v>
      </c>
      <c r="B31" s="16"/>
      <c r="C31" s="17" t="n">
        <f aca="false">SUM(D31:G31)</f>
        <v>0</v>
      </c>
      <c r="D31" s="18"/>
      <c r="E31" s="19"/>
      <c r="F31" s="19"/>
      <c r="G31" s="19"/>
    </row>
    <row r="32" s="1" customFormat="true" ht="15" hidden="false" customHeight="true" outlineLevel="0" collapsed="false">
      <c r="A32" s="21" t="n">
        <f aca="false">A31+1</f>
        <v>24</v>
      </c>
      <c r="B32" s="16"/>
      <c r="C32" s="17" t="n">
        <f aca="false">SUM(D32:G32)</f>
        <v>0</v>
      </c>
      <c r="D32" s="18"/>
      <c r="E32" s="19"/>
      <c r="F32" s="19"/>
      <c r="G32" s="19"/>
    </row>
    <row r="33" s="1" customFormat="true" ht="15" hidden="false" customHeight="true" outlineLevel="0" collapsed="false">
      <c r="A33" s="21" t="n">
        <f aca="false">A32+1</f>
        <v>25</v>
      </c>
      <c r="B33" s="16"/>
      <c r="C33" s="17" t="n">
        <f aca="false">SUM(D33:G33)</f>
        <v>0</v>
      </c>
      <c r="D33" s="18"/>
      <c r="E33" s="19"/>
      <c r="F33" s="19"/>
      <c r="G33" s="19"/>
    </row>
    <row r="34" s="1" customFormat="true" ht="15" hidden="false" customHeight="true" outlineLevel="0" collapsed="false">
      <c r="A34" s="21" t="n">
        <f aca="false">A33+1</f>
        <v>26</v>
      </c>
      <c r="B34" s="16"/>
      <c r="C34" s="17" t="n">
        <f aca="false">SUM(D34:G34)</f>
        <v>0</v>
      </c>
      <c r="D34" s="18"/>
      <c r="E34" s="19"/>
      <c r="F34" s="19"/>
      <c r="G34" s="19"/>
    </row>
    <row r="35" s="1" customFormat="true" ht="15" hidden="false" customHeight="true" outlineLevel="0" collapsed="false">
      <c r="A35" s="21" t="n">
        <f aca="false">A34+1</f>
        <v>27</v>
      </c>
      <c r="B35" s="16"/>
      <c r="C35" s="17" t="n">
        <f aca="false">SUM(D35:G35)</f>
        <v>0</v>
      </c>
      <c r="D35" s="18"/>
      <c r="E35" s="19"/>
      <c r="F35" s="19"/>
      <c r="G35" s="19"/>
    </row>
    <row r="36" s="1" customFormat="true" ht="15" hidden="false" customHeight="true" outlineLevel="0" collapsed="false">
      <c r="A36" s="21" t="n">
        <f aca="false">A35+1</f>
        <v>28</v>
      </c>
      <c r="B36" s="16"/>
      <c r="C36" s="17" t="n">
        <f aca="false">SUM(D36:G36)</f>
        <v>0</v>
      </c>
      <c r="D36" s="18"/>
      <c r="E36" s="19"/>
      <c r="F36" s="19"/>
      <c r="G36" s="19"/>
    </row>
    <row r="37" s="1" customFormat="true" ht="15" hidden="false" customHeight="true" outlineLevel="0" collapsed="false">
      <c r="A37" s="21" t="n">
        <f aca="false">A36+1</f>
        <v>29</v>
      </c>
      <c r="B37" s="16"/>
      <c r="C37" s="17" t="n">
        <f aca="false">SUM(D37:G37)</f>
        <v>0</v>
      </c>
      <c r="D37" s="18"/>
      <c r="E37" s="19"/>
      <c r="F37" s="19"/>
      <c r="G37" s="19"/>
    </row>
    <row r="38" s="1" customFormat="true" ht="15" hidden="false" customHeight="true" outlineLevel="0" collapsed="false">
      <c r="A38" s="21" t="n">
        <f aca="false">A37+1</f>
        <v>30</v>
      </c>
      <c r="B38" s="16"/>
      <c r="C38" s="17" t="n">
        <f aca="false">SUM(D38:G38)</f>
        <v>225.24</v>
      </c>
      <c r="D38" s="18"/>
      <c r="E38" s="19" t="n">
        <f aca="false">68.44+156.8</f>
        <v>225.24</v>
      </c>
      <c r="F38" s="19"/>
      <c r="G38" s="19"/>
      <c r="J38" s="1" t="n">
        <v>3.2</v>
      </c>
    </row>
    <row r="39" s="1" customFormat="true" ht="15" hidden="false" customHeight="true" outlineLevel="0" collapsed="false">
      <c r="A39" s="21" t="n">
        <f aca="false">A38+1</f>
        <v>31</v>
      </c>
      <c r="B39" s="16"/>
      <c r="C39" s="17" t="n">
        <f aca="false">SUM(D39:G39)</f>
        <v>0</v>
      </c>
      <c r="D39" s="18"/>
      <c r="E39" s="19"/>
      <c r="F39" s="19"/>
      <c r="G39" s="19"/>
    </row>
    <row r="40" s="1" customFormat="true" ht="15" hidden="false" customHeight="true" outlineLevel="0" collapsed="false">
      <c r="A40" s="21" t="n">
        <f aca="false">A39+1</f>
        <v>32</v>
      </c>
      <c r="B40" s="16"/>
      <c r="C40" s="17" t="n">
        <f aca="false">SUM(D40:G40)</f>
        <v>0</v>
      </c>
      <c r="D40" s="18"/>
      <c r="E40" s="19"/>
      <c r="F40" s="19"/>
      <c r="G40" s="19"/>
    </row>
    <row r="41" s="1" customFormat="true" ht="15" hidden="false" customHeight="true" outlineLevel="0" collapsed="false">
      <c r="A41" s="21" t="n">
        <f aca="false">A40+1</f>
        <v>33</v>
      </c>
      <c r="B41" s="16"/>
      <c r="C41" s="17" t="n">
        <f aca="false">SUM(D41:G41)</f>
        <v>0</v>
      </c>
      <c r="D41" s="18"/>
      <c r="E41" s="19"/>
      <c r="F41" s="19"/>
      <c r="G41" s="19"/>
    </row>
    <row r="42" s="1" customFormat="true" ht="15" hidden="false" customHeight="true" outlineLevel="0" collapsed="false">
      <c r="A42" s="21" t="n">
        <f aca="false">A41+1</f>
        <v>34</v>
      </c>
      <c r="B42" s="16"/>
      <c r="C42" s="17" t="n">
        <f aca="false">SUM(D42:G42)</f>
        <v>0</v>
      </c>
      <c r="D42" s="18"/>
      <c r="E42" s="19"/>
      <c r="F42" s="19"/>
      <c r="G42" s="19"/>
    </row>
    <row r="43" s="1" customFormat="true" ht="15" hidden="false" customHeight="true" outlineLevel="0" collapsed="false">
      <c r="A43" s="21" t="n">
        <f aca="false">A42+1</f>
        <v>35</v>
      </c>
      <c r="B43" s="16"/>
      <c r="C43" s="17" t="n">
        <f aca="false">SUM(D43:G43)</f>
        <v>0</v>
      </c>
      <c r="D43" s="18"/>
      <c r="E43" s="19"/>
      <c r="F43" s="19"/>
      <c r="G43" s="19"/>
    </row>
    <row r="44" s="1" customFormat="true" ht="15" hidden="false" customHeight="true" outlineLevel="0" collapsed="false">
      <c r="A44" s="21" t="n">
        <f aca="false">A43+1</f>
        <v>36</v>
      </c>
      <c r="B44" s="16"/>
      <c r="C44" s="17" t="n">
        <f aca="false">SUM(D44:G44)</f>
        <v>0</v>
      </c>
      <c r="D44" s="18"/>
      <c r="E44" s="19"/>
      <c r="F44" s="19"/>
      <c r="G44" s="19"/>
      <c r="J44" s="1" t="n">
        <v>0.14</v>
      </c>
    </row>
    <row r="45" s="1" customFormat="true" ht="15" hidden="false" customHeight="true" outlineLevel="0" collapsed="false">
      <c r="A45" s="21" t="n">
        <f aca="false">A44+1</f>
        <v>37</v>
      </c>
      <c r="B45" s="16"/>
      <c r="C45" s="17" t="n">
        <f aca="false">SUM(D45:G45)</f>
        <v>0</v>
      </c>
      <c r="D45" s="18"/>
      <c r="E45" s="19"/>
      <c r="F45" s="19"/>
      <c r="G45" s="19"/>
    </row>
    <row r="46" s="1" customFormat="true" ht="15" hidden="false" customHeight="true" outlineLevel="0" collapsed="false">
      <c r="A46" s="21" t="n">
        <f aca="false">A45+1</f>
        <v>38</v>
      </c>
      <c r="B46" s="16"/>
      <c r="C46" s="17" t="n">
        <f aca="false">SUM(D46:G46)</f>
        <v>0</v>
      </c>
      <c r="D46" s="18"/>
      <c r="E46" s="19"/>
      <c r="F46" s="19"/>
      <c r="G46" s="19"/>
    </row>
    <row r="47" s="1" customFormat="true" ht="15" hidden="false" customHeight="true" outlineLevel="0" collapsed="false">
      <c r="A47" s="21" t="n">
        <f aca="false">A46+1</f>
        <v>39</v>
      </c>
      <c r="B47" s="16"/>
      <c r="C47" s="17" t="n">
        <f aca="false">SUM(D47:G47)</f>
        <v>0</v>
      </c>
      <c r="D47" s="18"/>
      <c r="E47" s="19"/>
      <c r="F47" s="19"/>
      <c r="G47" s="19"/>
    </row>
    <row r="48" s="1" customFormat="true" ht="15" hidden="false" customHeight="true" outlineLevel="0" collapsed="false">
      <c r="A48" s="21" t="n">
        <f aca="false">A47+1</f>
        <v>40</v>
      </c>
      <c r="B48" s="16"/>
      <c r="C48" s="17" t="n">
        <f aca="false">SUM(D48:G48)</f>
        <v>0</v>
      </c>
      <c r="D48" s="18"/>
      <c r="E48" s="19"/>
      <c r="F48" s="19"/>
      <c r="G48" s="19"/>
    </row>
    <row r="49" s="1" customFormat="true" ht="15" hidden="false" customHeight="true" outlineLevel="0" collapsed="false">
      <c r="A49" s="21" t="n">
        <f aca="false">A48+1</f>
        <v>41</v>
      </c>
      <c r="B49" s="16"/>
      <c r="C49" s="17" t="n">
        <f aca="false">SUM(D49:G49)</f>
        <v>0</v>
      </c>
      <c r="D49" s="18"/>
      <c r="E49" s="19"/>
      <c r="F49" s="19"/>
      <c r="G49" s="19"/>
    </row>
    <row r="50" s="1" customFormat="true" ht="15" hidden="false" customHeight="true" outlineLevel="0" collapsed="false">
      <c r="A50" s="21" t="n">
        <f aca="false">A49+1</f>
        <v>42</v>
      </c>
      <c r="B50" s="16"/>
      <c r="C50" s="17" t="n">
        <f aca="false">SUM(D50:G50)</f>
        <v>0</v>
      </c>
      <c r="D50" s="18"/>
      <c r="E50" s="19"/>
      <c r="F50" s="19"/>
      <c r="G50" s="19"/>
    </row>
    <row r="51" s="1" customFormat="true" ht="15" hidden="false" customHeight="true" outlineLevel="0" collapsed="false">
      <c r="A51" s="21" t="n">
        <f aca="false">A50+1</f>
        <v>43</v>
      </c>
      <c r="B51" s="16"/>
      <c r="C51" s="17" t="n">
        <f aca="false">SUM(D51:G51)</f>
        <v>0</v>
      </c>
      <c r="D51" s="18"/>
      <c r="E51" s="19"/>
      <c r="F51" s="19"/>
      <c r="G51" s="19"/>
    </row>
    <row r="52" s="1" customFormat="true" ht="15" hidden="false" customHeight="true" outlineLevel="0" collapsed="false">
      <c r="A52" s="21" t="n">
        <f aca="false">A51+1</f>
        <v>44</v>
      </c>
      <c r="B52" s="16"/>
      <c r="C52" s="17" t="n">
        <f aca="false">SUM(D52:G52)</f>
        <v>0</v>
      </c>
      <c r="D52" s="18"/>
      <c r="E52" s="19"/>
      <c r="F52" s="19"/>
      <c r="G52" s="19"/>
    </row>
    <row r="53" s="1" customFormat="true" ht="15" hidden="false" customHeight="true" outlineLevel="0" collapsed="false">
      <c r="A53" s="21" t="n">
        <f aca="false">A52+1</f>
        <v>45</v>
      </c>
      <c r="B53" s="16"/>
      <c r="C53" s="17" t="n">
        <f aca="false">SUM(D53:G53)</f>
        <v>0</v>
      </c>
      <c r="D53" s="18"/>
      <c r="E53" s="19"/>
      <c r="F53" s="19"/>
      <c r="G53" s="19"/>
    </row>
    <row r="54" s="1" customFormat="true" ht="15" hidden="false" customHeight="true" outlineLevel="0" collapsed="false">
      <c r="A54" s="21" t="n">
        <f aca="false">A53+1</f>
        <v>46</v>
      </c>
      <c r="B54" s="16"/>
      <c r="C54" s="17" t="n">
        <f aca="false">SUM(D54:G54)</f>
        <v>0</v>
      </c>
      <c r="D54" s="18"/>
      <c r="E54" s="19"/>
      <c r="F54" s="19"/>
      <c r="G54" s="19"/>
    </row>
    <row r="55" s="1" customFormat="true" ht="15" hidden="false" customHeight="true" outlineLevel="0" collapsed="false">
      <c r="A55" s="21" t="n">
        <f aca="false">A54+1</f>
        <v>47</v>
      </c>
      <c r="B55" s="16"/>
      <c r="C55" s="17" t="n">
        <f aca="false">SUM(D55:G55)</f>
        <v>0</v>
      </c>
      <c r="D55" s="18"/>
      <c r="E55" s="19"/>
      <c r="F55" s="19"/>
      <c r="G55" s="19"/>
    </row>
    <row r="56" s="1" customFormat="true" ht="15" hidden="false" customHeight="true" outlineLevel="0" collapsed="false">
      <c r="A56" s="21" t="n">
        <f aca="false">A55+1</f>
        <v>48</v>
      </c>
      <c r="B56" s="16"/>
      <c r="C56" s="17" t="n">
        <f aca="false">SUM(D56:G56)</f>
        <v>0</v>
      </c>
      <c r="D56" s="18"/>
      <c r="E56" s="19"/>
      <c r="F56" s="19"/>
      <c r="G56" s="19"/>
    </row>
    <row r="57" s="1" customFormat="true" ht="15" hidden="false" customHeight="true" outlineLevel="0" collapsed="false">
      <c r="A57" s="21" t="n">
        <f aca="false">A56+1</f>
        <v>49</v>
      </c>
      <c r="B57" s="16"/>
      <c r="C57" s="17" t="n">
        <f aca="false">SUM(D57:G57)</f>
        <v>0</v>
      </c>
      <c r="D57" s="18"/>
      <c r="E57" s="19"/>
      <c r="F57" s="19"/>
      <c r="G57" s="19"/>
    </row>
    <row r="58" s="1" customFormat="true" ht="15" hidden="false" customHeight="true" outlineLevel="0" collapsed="false">
      <c r="A58" s="21" t="n">
        <f aca="false">A57+1</f>
        <v>50</v>
      </c>
      <c r="B58" s="16"/>
      <c r="C58" s="17" t="n">
        <f aca="false">SUM(D58:G58)</f>
        <v>0</v>
      </c>
      <c r="D58" s="18"/>
      <c r="E58" s="19"/>
      <c r="F58" s="19"/>
      <c r="G58" s="19"/>
      <c r="J58" s="1" t="n">
        <v>0.52</v>
      </c>
    </row>
    <row r="59" s="1" customFormat="true" ht="15" hidden="false" customHeight="true" outlineLevel="0" collapsed="false">
      <c r="A59" s="21" t="n">
        <f aca="false">A58+1</f>
        <v>51</v>
      </c>
      <c r="B59" s="16"/>
      <c r="C59" s="17" t="n">
        <f aca="false">SUM(D59:G59)</f>
        <v>0</v>
      </c>
      <c r="D59" s="18"/>
      <c r="E59" s="19"/>
      <c r="F59" s="19"/>
      <c r="G59" s="19"/>
    </row>
    <row r="60" s="1" customFormat="true" ht="15" hidden="false" customHeight="true" outlineLevel="0" collapsed="false">
      <c r="A60" s="21" t="n">
        <f aca="false">A59+1</f>
        <v>52</v>
      </c>
      <c r="B60" s="16"/>
      <c r="C60" s="17" t="n">
        <f aca="false">SUM(D60:G60)</f>
        <v>0</v>
      </c>
      <c r="D60" s="18"/>
      <c r="E60" s="19"/>
      <c r="F60" s="19"/>
      <c r="G60" s="19"/>
    </row>
    <row r="61" s="1" customFormat="true" ht="15" hidden="false" customHeight="true" outlineLevel="0" collapsed="false">
      <c r="A61" s="21" t="n">
        <f aca="false">A60+1</f>
        <v>53</v>
      </c>
      <c r="B61" s="16"/>
      <c r="C61" s="17" t="n">
        <f aca="false">SUM(D61:G61)</f>
        <v>0</v>
      </c>
      <c r="D61" s="18"/>
      <c r="E61" s="19"/>
      <c r="F61" s="19"/>
      <c r="G61" s="19"/>
    </row>
    <row r="62" s="1" customFormat="true" ht="15" hidden="false" customHeight="true" outlineLevel="0" collapsed="false">
      <c r="A62" s="21" t="n">
        <f aca="false">A61+1</f>
        <v>54</v>
      </c>
      <c r="B62" s="16"/>
      <c r="C62" s="17" t="n">
        <f aca="false">SUM(D62:G62)</f>
        <v>0</v>
      </c>
      <c r="D62" s="18"/>
      <c r="E62" s="19"/>
      <c r="F62" s="19"/>
      <c r="G62" s="19"/>
    </row>
    <row r="63" s="1" customFormat="true" ht="15" hidden="false" customHeight="true" outlineLevel="0" collapsed="false">
      <c r="A63" s="21" t="n">
        <f aca="false">A62+1</f>
        <v>55</v>
      </c>
      <c r="B63" s="16"/>
      <c r="C63" s="17" t="n">
        <f aca="false">SUM(D63:G63)</f>
        <v>0</v>
      </c>
      <c r="D63" s="18"/>
      <c r="E63" s="19"/>
      <c r="F63" s="19"/>
      <c r="G63" s="19"/>
    </row>
    <row r="64" s="1" customFormat="true" ht="15" hidden="false" customHeight="true" outlineLevel="0" collapsed="false">
      <c r="A64" s="21" t="n">
        <f aca="false">A63+1</f>
        <v>56</v>
      </c>
      <c r="B64" s="16"/>
      <c r="C64" s="17" t="n">
        <f aca="false">SUM(D64:G64)</f>
        <v>0</v>
      </c>
      <c r="D64" s="18"/>
      <c r="E64" s="19"/>
      <c r="F64" s="19"/>
      <c r="G64" s="19"/>
    </row>
    <row r="65" s="1" customFormat="true" ht="15" hidden="false" customHeight="true" outlineLevel="0" collapsed="false">
      <c r="A65" s="21" t="n">
        <f aca="false">A64+1</f>
        <v>57</v>
      </c>
      <c r="B65" s="16"/>
      <c r="C65" s="17" t="n">
        <f aca="false">SUM(D65:G65)</f>
        <v>0</v>
      </c>
      <c r="D65" s="18"/>
      <c r="E65" s="19"/>
      <c r="F65" s="19"/>
      <c r="G65" s="19"/>
    </row>
    <row r="66" s="1" customFormat="true" ht="15" hidden="false" customHeight="true" outlineLevel="0" collapsed="false">
      <c r="A66" s="21" t="n">
        <f aca="false">A65+1</f>
        <v>58</v>
      </c>
      <c r="B66" s="16"/>
      <c r="C66" s="17" t="n">
        <f aca="false">SUM(D66:G66)</f>
        <v>0</v>
      </c>
      <c r="D66" s="18"/>
      <c r="E66" s="19"/>
      <c r="F66" s="19"/>
      <c r="G66" s="19"/>
    </row>
    <row r="67" s="1" customFormat="true" ht="15" hidden="false" customHeight="true" outlineLevel="0" collapsed="false">
      <c r="A67" s="21" t="n">
        <f aca="false">A66+1</f>
        <v>59</v>
      </c>
      <c r="B67" s="16"/>
      <c r="C67" s="17" t="n">
        <f aca="false">SUM(D67:G67)</f>
        <v>0</v>
      </c>
      <c r="D67" s="18"/>
      <c r="E67" s="19"/>
      <c r="F67" s="19"/>
      <c r="G67" s="19"/>
    </row>
    <row r="68" s="1" customFormat="true" ht="15" hidden="false" customHeight="true" outlineLevel="0" collapsed="false">
      <c r="A68" s="21" t="n">
        <f aca="false">A67+1</f>
        <v>60</v>
      </c>
      <c r="B68" s="16"/>
      <c r="C68" s="17" t="n">
        <f aca="false">SUM(D68:G68)</f>
        <v>0</v>
      </c>
      <c r="D68" s="18"/>
      <c r="E68" s="19"/>
      <c r="F68" s="19"/>
      <c r="G68" s="19"/>
    </row>
    <row r="69" s="1" customFormat="true" ht="15" hidden="false" customHeight="true" outlineLevel="0" collapsed="false">
      <c r="A69" s="21" t="n">
        <f aca="false">A68+1</f>
        <v>61</v>
      </c>
      <c r="B69" s="16"/>
      <c r="C69" s="17" t="n">
        <f aca="false">SUM(D69:G69)</f>
        <v>0</v>
      </c>
      <c r="D69" s="18"/>
      <c r="E69" s="19"/>
      <c r="F69" s="19"/>
      <c r="G69" s="19"/>
    </row>
    <row r="70" s="1" customFormat="true" ht="15" hidden="false" customHeight="true" outlineLevel="0" collapsed="false">
      <c r="A70" s="21" t="n">
        <f aca="false">A69+1</f>
        <v>62</v>
      </c>
      <c r="B70" s="16"/>
      <c r="C70" s="17" t="n">
        <f aca="false">SUM(D70:G70)</f>
        <v>0</v>
      </c>
      <c r="D70" s="18"/>
      <c r="E70" s="19"/>
      <c r="F70" s="19"/>
      <c r="G70" s="19"/>
    </row>
    <row r="71" s="1" customFormat="true" ht="15" hidden="false" customHeight="true" outlineLevel="0" collapsed="false">
      <c r="A71" s="21" t="n">
        <f aca="false">A70+1</f>
        <v>63</v>
      </c>
      <c r="B71" s="16"/>
      <c r="C71" s="17" t="n">
        <f aca="false">SUM(D71:G71)</f>
        <v>0</v>
      </c>
      <c r="D71" s="18"/>
      <c r="E71" s="19"/>
      <c r="F71" s="19"/>
      <c r="G71" s="19"/>
    </row>
    <row r="72" s="1" customFormat="true" ht="15" hidden="false" customHeight="true" outlineLevel="0" collapsed="false">
      <c r="A72" s="21" t="n">
        <f aca="false">A71+1</f>
        <v>64</v>
      </c>
      <c r="B72" s="16"/>
      <c r="C72" s="17" t="n">
        <f aca="false">SUM(D72:G72)</f>
        <v>0</v>
      </c>
      <c r="D72" s="18"/>
      <c r="E72" s="19"/>
      <c r="F72" s="19"/>
      <c r="G72" s="19"/>
    </row>
    <row r="73" s="1" customFormat="true" ht="15" hidden="false" customHeight="true" outlineLevel="0" collapsed="false">
      <c r="A73" s="21" t="n">
        <f aca="false">A72+1</f>
        <v>65</v>
      </c>
      <c r="B73" s="16"/>
      <c r="C73" s="17" t="n">
        <f aca="false">SUM(D73:G73)</f>
        <v>0</v>
      </c>
      <c r="D73" s="18"/>
      <c r="E73" s="19"/>
      <c r="F73" s="19"/>
      <c r="G73" s="19"/>
    </row>
    <row r="74" s="1" customFormat="true" ht="15" hidden="false" customHeight="true" outlineLevel="0" collapsed="false">
      <c r="A74" s="21" t="n">
        <f aca="false">A73+1</f>
        <v>66</v>
      </c>
      <c r="B74" s="16"/>
      <c r="C74" s="17" t="n">
        <f aca="false">SUM(D74:G74)</f>
        <v>0</v>
      </c>
      <c r="D74" s="18"/>
      <c r="E74" s="19"/>
      <c r="F74" s="19"/>
      <c r="G74" s="19"/>
    </row>
    <row r="75" s="1" customFormat="true" ht="15" hidden="false" customHeight="true" outlineLevel="0" collapsed="false">
      <c r="A75" s="21" t="n">
        <f aca="false">A74+1</f>
        <v>67</v>
      </c>
      <c r="B75" s="16"/>
      <c r="C75" s="17" t="n">
        <f aca="false">SUM(D75:G75)</f>
        <v>0</v>
      </c>
      <c r="D75" s="18"/>
      <c r="E75" s="19"/>
      <c r="F75" s="19"/>
      <c r="G75" s="19"/>
    </row>
    <row r="76" s="1" customFormat="true" ht="15" hidden="false" customHeight="true" outlineLevel="0" collapsed="false">
      <c r="A76" s="21" t="n">
        <f aca="false">A75+1</f>
        <v>68</v>
      </c>
      <c r="B76" s="16"/>
      <c r="C76" s="17" t="n">
        <f aca="false">SUM(D76:G76)</f>
        <v>0</v>
      </c>
      <c r="D76" s="18"/>
      <c r="E76" s="19"/>
      <c r="F76" s="19"/>
      <c r="G76" s="19"/>
    </row>
    <row r="77" s="1" customFormat="true" ht="15" hidden="false" customHeight="true" outlineLevel="0" collapsed="false">
      <c r="A77" s="21" t="n">
        <f aca="false">A76+1</f>
        <v>69</v>
      </c>
      <c r="B77" s="16"/>
      <c r="C77" s="17" t="n">
        <f aca="false">SUM(D77:G77)</f>
        <v>0</v>
      </c>
      <c r="D77" s="18"/>
      <c r="E77" s="19"/>
      <c r="F77" s="19"/>
      <c r="G77" s="19"/>
    </row>
    <row r="78" s="1" customFormat="true" ht="15" hidden="false" customHeight="true" outlineLevel="0" collapsed="false">
      <c r="A78" s="21" t="n">
        <f aca="false">A77+1</f>
        <v>70</v>
      </c>
      <c r="B78" s="16"/>
      <c r="C78" s="17" t="n">
        <f aca="false">SUM(D78:G78)</f>
        <v>0</v>
      </c>
      <c r="D78" s="18"/>
      <c r="E78" s="19"/>
      <c r="F78" s="19"/>
      <c r="G78" s="19"/>
    </row>
    <row r="79" s="1" customFormat="true" ht="15" hidden="false" customHeight="true" outlineLevel="0" collapsed="false">
      <c r="A79" s="21" t="n">
        <f aca="false">A78+1</f>
        <v>71</v>
      </c>
      <c r="B79" s="16"/>
      <c r="C79" s="17" t="n">
        <f aca="false">SUM(D79:G79)</f>
        <v>0</v>
      </c>
      <c r="D79" s="18"/>
      <c r="E79" s="19"/>
      <c r="F79" s="19"/>
      <c r="G79" s="19"/>
    </row>
    <row r="80" s="1" customFormat="true" ht="15" hidden="false" customHeight="true" outlineLevel="0" collapsed="false">
      <c r="A80" s="21" t="n">
        <f aca="false">A79+1</f>
        <v>72</v>
      </c>
      <c r="B80" s="16"/>
      <c r="C80" s="17" t="n">
        <f aca="false">SUM(D80:G80)</f>
        <v>0</v>
      </c>
      <c r="D80" s="18"/>
      <c r="E80" s="19"/>
      <c r="F80" s="19"/>
      <c r="G80" s="19"/>
    </row>
    <row r="81" s="1" customFormat="true" ht="15" hidden="false" customHeight="true" outlineLevel="0" collapsed="false">
      <c r="A81" s="21" t="n">
        <f aca="false">A80+1</f>
        <v>73</v>
      </c>
      <c r="B81" s="25"/>
      <c r="C81" s="17" t="n">
        <f aca="false">SUM(D81:G81)</f>
        <v>0</v>
      </c>
      <c r="D81" s="18"/>
      <c r="E81" s="19"/>
      <c r="F81" s="19"/>
      <c r="G81" s="19"/>
    </row>
    <row r="82" s="1" customFormat="true" ht="15" hidden="false" customHeight="true" outlineLevel="0" collapsed="false">
      <c r="A82" s="21" t="n">
        <f aca="false">A81+1</f>
        <v>74</v>
      </c>
      <c r="B82" s="16"/>
      <c r="C82" s="17" t="n">
        <f aca="false">SUM(D82:G82)</f>
        <v>0</v>
      </c>
      <c r="D82" s="18"/>
      <c r="E82" s="19"/>
      <c r="F82" s="19"/>
      <c r="G82" s="19"/>
    </row>
    <row r="83" s="1" customFormat="true" ht="15" hidden="false" customHeight="true" outlineLevel="0" collapsed="false">
      <c r="A83" s="21" t="n">
        <f aca="false">A82+1</f>
        <v>75</v>
      </c>
      <c r="B83" s="16"/>
      <c r="C83" s="17" t="n">
        <f aca="false">SUM(D83:G83)</f>
        <v>0</v>
      </c>
      <c r="D83" s="18"/>
      <c r="E83" s="19"/>
      <c r="F83" s="19"/>
      <c r="G83" s="19"/>
    </row>
    <row r="84" s="1" customFormat="true" ht="15" hidden="false" customHeight="true" outlineLevel="0" collapsed="false">
      <c r="A84" s="21" t="n">
        <f aca="false">A83+1</f>
        <v>76</v>
      </c>
      <c r="B84" s="16"/>
      <c r="C84" s="17" t="n">
        <f aca="false">SUM(D84:G84)</f>
        <v>0</v>
      </c>
      <c r="D84" s="18"/>
      <c r="E84" s="19"/>
      <c r="F84" s="19"/>
      <c r="G84" s="19"/>
    </row>
    <row r="85" s="1" customFormat="true" ht="15" hidden="false" customHeight="true" outlineLevel="0" collapsed="false">
      <c r="A85" s="21" t="n">
        <f aca="false">A84+1</f>
        <v>77</v>
      </c>
      <c r="B85" s="16"/>
      <c r="C85" s="17" t="n">
        <f aca="false">SUM(D85:G85)</f>
        <v>0</v>
      </c>
      <c r="D85" s="18"/>
      <c r="E85" s="19"/>
      <c r="F85" s="19"/>
      <c r="G85" s="19"/>
    </row>
    <row r="86" s="1" customFormat="true" ht="15" hidden="false" customHeight="true" outlineLevel="0" collapsed="false">
      <c r="A86" s="21" t="n">
        <f aca="false">A85+1</f>
        <v>78</v>
      </c>
      <c r="B86" s="16"/>
      <c r="C86" s="17" t="n">
        <f aca="false">SUM(D86:G86)</f>
        <v>0</v>
      </c>
      <c r="D86" s="18"/>
      <c r="E86" s="19"/>
      <c r="F86" s="19"/>
      <c r="G86" s="19"/>
    </row>
    <row r="87" s="1" customFormat="true" ht="15" hidden="false" customHeight="true" outlineLevel="0" collapsed="false">
      <c r="A87" s="21" t="n">
        <f aca="false">A86+1</f>
        <v>79</v>
      </c>
      <c r="B87" s="16"/>
      <c r="C87" s="17" t="n">
        <f aca="false">SUM(D87:G87)</f>
        <v>0</v>
      </c>
      <c r="D87" s="18"/>
      <c r="E87" s="19"/>
      <c r="F87" s="19"/>
      <c r="G87" s="19"/>
    </row>
    <row r="88" s="1" customFormat="true" ht="15" hidden="false" customHeight="true" outlineLevel="0" collapsed="false">
      <c r="A88" s="21" t="n">
        <f aca="false">A87+1</f>
        <v>80</v>
      </c>
      <c r="B88" s="16"/>
      <c r="C88" s="17" t="n">
        <f aca="false">SUM(D88:G88)</f>
        <v>0</v>
      </c>
      <c r="D88" s="18"/>
      <c r="E88" s="19"/>
      <c r="F88" s="19"/>
      <c r="G88" s="19"/>
    </row>
    <row r="89" s="1" customFormat="true" ht="15" hidden="false" customHeight="true" outlineLevel="0" collapsed="false">
      <c r="A89" s="21" t="n">
        <f aca="false">A88+1</f>
        <v>81</v>
      </c>
      <c r="B89" s="16"/>
      <c r="C89" s="17" t="n">
        <f aca="false">SUM(D89:G89)</f>
        <v>0</v>
      </c>
      <c r="D89" s="18"/>
      <c r="E89" s="19"/>
      <c r="F89" s="19"/>
      <c r="G89" s="19"/>
    </row>
    <row r="90" s="1" customFormat="true" ht="15" hidden="false" customHeight="true" outlineLevel="0" collapsed="false">
      <c r="A90" s="21" t="n">
        <f aca="false">A89+1</f>
        <v>82</v>
      </c>
      <c r="B90" s="16"/>
      <c r="C90" s="17" t="n">
        <f aca="false">SUM(D90:G90)</f>
        <v>0</v>
      </c>
      <c r="D90" s="18"/>
      <c r="E90" s="19"/>
      <c r="F90" s="19"/>
      <c r="G90" s="19"/>
    </row>
    <row r="91" s="1" customFormat="true" ht="15" hidden="false" customHeight="true" outlineLevel="0" collapsed="false">
      <c r="A91" s="21" t="n">
        <f aca="false">A90+1</f>
        <v>83</v>
      </c>
      <c r="B91" s="16"/>
      <c r="C91" s="17" t="n">
        <f aca="false">SUM(D91:G91)</f>
        <v>0</v>
      </c>
      <c r="D91" s="18"/>
      <c r="E91" s="19"/>
      <c r="F91" s="19"/>
      <c r="G91" s="19"/>
    </row>
    <row r="92" s="1" customFormat="true" ht="15" hidden="false" customHeight="true" outlineLevel="0" collapsed="false">
      <c r="A92" s="21" t="n">
        <f aca="false">A91+1</f>
        <v>84</v>
      </c>
      <c r="B92" s="16"/>
      <c r="C92" s="17" t="n">
        <f aca="false">SUM(D92:G92)</f>
        <v>0</v>
      </c>
      <c r="D92" s="18"/>
      <c r="E92" s="19"/>
      <c r="F92" s="19"/>
      <c r="G92" s="19"/>
    </row>
    <row r="93" s="1" customFormat="true" ht="15" hidden="false" customHeight="true" outlineLevel="0" collapsed="false">
      <c r="A93" s="21" t="n">
        <f aca="false">A92+1</f>
        <v>85</v>
      </c>
      <c r="B93" s="16"/>
      <c r="C93" s="17" t="n">
        <f aca="false">SUM(D93:G93)</f>
        <v>0</v>
      </c>
      <c r="D93" s="18"/>
      <c r="E93" s="19"/>
      <c r="F93" s="19"/>
      <c r="G93" s="19"/>
    </row>
    <row r="94" s="1" customFormat="true" ht="15" hidden="false" customHeight="true" outlineLevel="0" collapsed="false">
      <c r="A94" s="21" t="n">
        <f aca="false">A93+1</f>
        <v>86</v>
      </c>
      <c r="B94" s="16"/>
      <c r="C94" s="17" t="n">
        <f aca="false">SUM(D94:G94)</f>
        <v>0</v>
      </c>
      <c r="D94" s="18"/>
      <c r="E94" s="19"/>
      <c r="F94" s="19"/>
      <c r="G94" s="19"/>
    </row>
    <row r="95" s="1" customFormat="true" ht="15" hidden="false" customHeight="true" outlineLevel="0" collapsed="false">
      <c r="A95" s="21" t="n">
        <f aca="false">A94+1</f>
        <v>87</v>
      </c>
      <c r="B95" s="25"/>
      <c r="C95" s="17" t="n">
        <f aca="false">SUM(D95:G95)</f>
        <v>0</v>
      </c>
      <c r="D95" s="18"/>
      <c r="E95" s="19"/>
      <c r="F95" s="19"/>
      <c r="G95" s="19"/>
    </row>
    <row r="96" s="1" customFormat="true" ht="15" hidden="false" customHeight="true" outlineLevel="0" collapsed="false">
      <c r="A96" s="21" t="n">
        <f aca="false">A95+1</f>
        <v>88</v>
      </c>
      <c r="B96" s="16"/>
      <c r="C96" s="17" t="n">
        <f aca="false">SUM(D96:G96)</f>
        <v>0</v>
      </c>
      <c r="D96" s="18"/>
      <c r="E96" s="19"/>
      <c r="F96" s="19"/>
      <c r="G96" s="19"/>
      <c r="J96" s="1" t="n">
        <v>0.07</v>
      </c>
    </row>
    <row r="97" s="1" customFormat="true" ht="15" hidden="false" customHeight="true" outlineLevel="0" collapsed="false">
      <c r="A97" s="21" t="n">
        <f aca="false">A96+1</f>
        <v>89</v>
      </c>
      <c r="B97" s="16"/>
      <c r="C97" s="17" t="n">
        <f aca="false">SUM(D97:G97)</f>
        <v>0</v>
      </c>
      <c r="D97" s="18"/>
      <c r="E97" s="19"/>
      <c r="F97" s="19"/>
      <c r="G97" s="19"/>
    </row>
    <row r="98" s="1" customFormat="true" ht="15" hidden="false" customHeight="true" outlineLevel="0" collapsed="false">
      <c r="A98" s="21" t="n">
        <f aca="false">A97+1</f>
        <v>90</v>
      </c>
      <c r="B98" s="16"/>
      <c r="C98" s="17" t="n">
        <f aca="false">SUM(D98:G98)</f>
        <v>0</v>
      </c>
      <c r="D98" s="18"/>
      <c r="E98" s="19"/>
      <c r="F98" s="19"/>
      <c r="G98" s="19"/>
    </row>
    <row r="99" s="1" customFormat="true" ht="15" hidden="false" customHeight="true" outlineLevel="0" collapsed="false">
      <c r="A99" s="21" t="n">
        <f aca="false">A98+1</f>
        <v>91</v>
      </c>
      <c r="B99" s="16"/>
      <c r="C99" s="17" t="n">
        <f aca="false">SUM(D99:G99)</f>
        <v>0</v>
      </c>
      <c r="D99" s="18"/>
      <c r="E99" s="19"/>
      <c r="F99" s="19"/>
      <c r="G99" s="19"/>
    </row>
    <row r="100" s="1" customFormat="true" ht="15" hidden="false" customHeight="true" outlineLevel="0" collapsed="false">
      <c r="A100" s="21" t="n">
        <f aca="false">A99+1</f>
        <v>92</v>
      </c>
      <c r="B100" s="16"/>
      <c r="C100" s="17" t="n">
        <f aca="false">SUM(D100:G100)</f>
        <v>0</v>
      </c>
      <c r="D100" s="18"/>
      <c r="E100" s="19"/>
      <c r="F100" s="19"/>
      <c r="G100" s="19"/>
    </row>
    <row r="101" s="1" customFormat="true" ht="15" hidden="false" customHeight="true" outlineLevel="0" collapsed="false">
      <c r="A101" s="21" t="n">
        <f aca="false">A100+1</f>
        <v>93</v>
      </c>
      <c r="B101" s="16"/>
      <c r="C101" s="17" t="n">
        <f aca="false">SUM(D101:G101)</f>
        <v>0</v>
      </c>
      <c r="D101" s="18"/>
      <c r="E101" s="19"/>
      <c r="F101" s="19"/>
      <c r="G101" s="19"/>
    </row>
    <row r="102" s="1" customFormat="true" ht="15" hidden="false" customHeight="true" outlineLevel="0" collapsed="false">
      <c r="A102" s="21" t="n">
        <f aca="false">A101+1</f>
        <v>94</v>
      </c>
      <c r="B102" s="16"/>
      <c r="C102" s="17" t="n">
        <f aca="false">SUM(D102:G102)</f>
        <v>0</v>
      </c>
      <c r="D102" s="18"/>
      <c r="E102" s="19"/>
      <c r="F102" s="19"/>
      <c r="G102" s="19"/>
    </row>
    <row r="103" s="1" customFormat="true" ht="15" hidden="false" customHeight="true" outlineLevel="0" collapsed="false">
      <c r="A103" s="21" t="n">
        <f aca="false">A102+1</f>
        <v>95</v>
      </c>
      <c r="B103" s="16"/>
      <c r="C103" s="17" t="n">
        <f aca="false">SUM(D103:G103)</f>
        <v>0</v>
      </c>
      <c r="D103" s="18"/>
      <c r="E103" s="19"/>
      <c r="F103" s="19"/>
      <c r="G103" s="19"/>
    </row>
    <row r="104" s="1" customFormat="true" ht="15" hidden="false" customHeight="true" outlineLevel="0" collapsed="false">
      <c r="A104" s="21" t="n">
        <f aca="false">A103+1</f>
        <v>96</v>
      </c>
      <c r="B104" s="16"/>
      <c r="C104" s="17" t="n">
        <f aca="false">SUM(D104:G104)</f>
        <v>0</v>
      </c>
      <c r="D104" s="18"/>
      <c r="E104" s="19"/>
      <c r="F104" s="19"/>
      <c r="G104" s="19"/>
    </row>
    <row r="105" s="1" customFormat="true" ht="15" hidden="false" customHeight="true" outlineLevel="0" collapsed="false">
      <c r="A105" s="21" t="n">
        <f aca="false">A104+1</f>
        <v>97</v>
      </c>
      <c r="B105" s="16"/>
      <c r="C105" s="17" t="n">
        <f aca="false">SUM(D105:G105)</f>
        <v>0</v>
      </c>
      <c r="D105" s="18"/>
      <c r="E105" s="19"/>
      <c r="F105" s="19"/>
      <c r="G105" s="19"/>
    </row>
    <row r="106" s="1" customFormat="true" ht="15" hidden="false" customHeight="true" outlineLevel="0" collapsed="false">
      <c r="A106" s="21" t="n">
        <f aca="false">A105+1</f>
        <v>98</v>
      </c>
      <c r="B106" s="16"/>
      <c r="C106" s="17" t="n">
        <f aca="false">SUM(D106:G106)</f>
        <v>0</v>
      </c>
      <c r="D106" s="18"/>
      <c r="E106" s="19"/>
      <c r="F106" s="19"/>
      <c r="G106" s="19"/>
    </row>
    <row r="107" s="1" customFormat="true" ht="15" hidden="false" customHeight="true" outlineLevel="0" collapsed="false">
      <c r="A107" s="21" t="n">
        <f aca="false">A106+1</f>
        <v>99</v>
      </c>
      <c r="B107" s="16"/>
      <c r="C107" s="17" t="n">
        <f aca="false">SUM(D107:G107)</f>
        <v>0</v>
      </c>
      <c r="D107" s="18"/>
      <c r="E107" s="19"/>
      <c r="F107" s="19"/>
      <c r="G107" s="19"/>
    </row>
    <row r="108" s="1" customFormat="true" ht="15" hidden="false" customHeight="true" outlineLevel="0" collapsed="false">
      <c r="A108" s="21" t="n">
        <f aca="false">A107+1</f>
        <v>100</v>
      </c>
      <c r="B108" s="16"/>
      <c r="C108" s="17" t="n">
        <f aca="false">SUM(D108:G108)</f>
        <v>0</v>
      </c>
      <c r="D108" s="18"/>
      <c r="E108" s="19"/>
      <c r="F108" s="19"/>
      <c r="G108" s="19"/>
    </row>
    <row r="109" s="1" customFormat="true" ht="15" hidden="false" customHeight="true" outlineLevel="0" collapsed="false">
      <c r="A109" s="21" t="n">
        <f aca="false">A108+1</f>
        <v>101</v>
      </c>
      <c r="B109" s="16"/>
      <c r="C109" s="17" t="n">
        <f aca="false">SUM(D109:G109)</f>
        <v>0</v>
      </c>
      <c r="D109" s="18"/>
      <c r="E109" s="19"/>
      <c r="F109" s="19"/>
      <c r="G109" s="19"/>
    </row>
    <row r="110" s="1" customFormat="true" ht="15" hidden="false" customHeight="true" outlineLevel="0" collapsed="false">
      <c r="A110" s="21" t="n">
        <f aca="false">A109+1</f>
        <v>102</v>
      </c>
      <c r="B110" s="16"/>
      <c r="C110" s="17" t="n">
        <f aca="false">SUM(D110:G110)</f>
        <v>0</v>
      </c>
      <c r="D110" s="18"/>
      <c r="E110" s="19"/>
      <c r="F110" s="19"/>
      <c r="G110" s="19"/>
    </row>
    <row r="111" s="1" customFormat="true" ht="15" hidden="false" customHeight="true" outlineLevel="0" collapsed="false">
      <c r="A111" s="21" t="n">
        <f aca="false">A110+1</f>
        <v>103</v>
      </c>
      <c r="B111" s="16"/>
      <c r="C111" s="17" t="n">
        <f aca="false">SUM(D111:G111)</f>
        <v>0</v>
      </c>
      <c r="D111" s="18"/>
      <c r="E111" s="19"/>
      <c r="F111" s="19"/>
      <c r="G111" s="19"/>
    </row>
    <row r="112" s="1" customFormat="true" ht="15" hidden="false" customHeight="true" outlineLevel="0" collapsed="false">
      <c r="A112" s="21" t="n">
        <f aca="false">A111+1</f>
        <v>104</v>
      </c>
      <c r="B112" s="16"/>
      <c r="C112" s="17" t="n">
        <f aca="false">SUM(D112:G112)</f>
        <v>0</v>
      </c>
      <c r="D112" s="18"/>
      <c r="E112" s="19"/>
      <c r="F112" s="19"/>
      <c r="G112" s="19"/>
    </row>
    <row r="113" s="1" customFormat="true" ht="15" hidden="false" customHeight="true" outlineLevel="0" collapsed="false">
      <c r="A113" s="21" t="n">
        <f aca="false">A112+1</f>
        <v>105</v>
      </c>
      <c r="B113" s="16"/>
      <c r="C113" s="17" t="n">
        <f aca="false">SUM(D113:G113)</f>
        <v>0</v>
      </c>
      <c r="D113" s="18"/>
      <c r="E113" s="19"/>
      <c r="F113" s="19"/>
      <c r="G113" s="19"/>
    </row>
    <row r="114" s="1" customFormat="true" ht="15" hidden="false" customHeight="true" outlineLevel="0" collapsed="false">
      <c r="A114" s="21" t="n">
        <f aca="false">A113+1</f>
        <v>106</v>
      </c>
      <c r="B114" s="16"/>
      <c r="C114" s="17" t="n">
        <f aca="false">SUM(D114:G114)</f>
        <v>0</v>
      </c>
      <c r="D114" s="18"/>
      <c r="E114" s="19"/>
      <c r="F114" s="19"/>
      <c r="G114" s="19"/>
    </row>
    <row r="115" s="1" customFormat="true" ht="15" hidden="false" customHeight="true" outlineLevel="0" collapsed="false">
      <c r="A115" s="21" t="n">
        <f aca="false">A114+1</f>
        <v>107</v>
      </c>
      <c r="B115" s="16"/>
      <c r="C115" s="17" t="n">
        <f aca="false">SUM(D115:G115)</f>
        <v>0</v>
      </c>
      <c r="D115" s="18"/>
      <c r="E115" s="19"/>
      <c r="F115" s="19"/>
      <c r="G115" s="19"/>
    </row>
    <row r="116" s="1" customFormat="true" ht="15" hidden="false" customHeight="true" outlineLevel="0" collapsed="false">
      <c r="A116" s="21" t="n">
        <f aca="false">A115+1</f>
        <v>108</v>
      </c>
      <c r="B116" s="16"/>
      <c r="C116" s="17" t="n">
        <f aca="false">SUM(D116:G116)</f>
        <v>27.44</v>
      </c>
      <c r="D116" s="18"/>
      <c r="E116" s="19"/>
      <c r="F116" s="19" t="n">
        <f aca="false">14.21+13.23</f>
        <v>27.44</v>
      </c>
      <c r="G116" s="19"/>
      <c r="H116" s="1" t="n">
        <f aca="false">0.29+0.27</f>
        <v>0.56</v>
      </c>
      <c r="J116" s="1" t="n">
        <v>0.14</v>
      </c>
    </row>
    <row r="117" s="1" customFormat="true" ht="15" hidden="false" customHeight="true" outlineLevel="0" collapsed="false">
      <c r="A117" s="21" t="n">
        <f aca="false">A116+1</f>
        <v>109</v>
      </c>
      <c r="B117" s="16"/>
      <c r="C117" s="17" t="n">
        <f aca="false">SUM(D117:G117)</f>
        <v>0</v>
      </c>
      <c r="D117" s="18"/>
      <c r="E117" s="19"/>
      <c r="F117" s="19"/>
      <c r="G117" s="19"/>
      <c r="J117" s="1" t="n">
        <v>0.29</v>
      </c>
    </row>
    <row r="118" s="1" customFormat="true" ht="15" hidden="false" customHeight="true" outlineLevel="0" collapsed="false">
      <c r="A118" s="21" t="n">
        <f aca="false">A117+1</f>
        <v>110</v>
      </c>
      <c r="B118" s="16"/>
      <c r="C118" s="17" t="n">
        <f aca="false">SUM(D118:G118)</f>
        <v>0</v>
      </c>
      <c r="D118" s="18"/>
      <c r="E118" s="19"/>
      <c r="F118" s="19"/>
      <c r="G118" s="19"/>
    </row>
    <row r="119" s="1" customFormat="true" ht="15" hidden="false" customHeight="true" outlineLevel="0" collapsed="false">
      <c r="A119" s="21" t="n">
        <f aca="false">A118+1</f>
        <v>111</v>
      </c>
      <c r="B119" s="16"/>
      <c r="C119" s="17" t="n">
        <f aca="false">SUM(D119:G119)</f>
        <v>0</v>
      </c>
      <c r="D119" s="18"/>
      <c r="E119" s="19"/>
      <c r="F119" s="19"/>
      <c r="G119" s="19"/>
    </row>
    <row r="120" s="1" customFormat="true" ht="15" hidden="false" customHeight="true" outlineLevel="0" collapsed="false">
      <c r="A120" s="21" t="n">
        <f aca="false">A119+1</f>
        <v>112</v>
      </c>
      <c r="B120" s="16"/>
      <c r="C120" s="17" t="n">
        <f aca="false">SUM(D120:G120)</f>
        <v>0</v>
      </c>
      <c r="D120" s="18"/>
      <c r="E120" s="19"/>
      <c r="F120" s="19"/>
      <c r="G120" s="19"/>
    </row>
    <row r="121" s="1" customFormat="true" ht="15" hidden="false" customHeight="true" outlineLevel="0" collapsed="false">
      <c r="A121" s="21" t="n">
        <f aca="false">A120+1</f>
        <v>113</v>
      </c>
      <c r="B121" s="16"/>
      <c r="C121" s="17" t="n">
        <f aca="false">SUM(D121:G121)</f>
        <v>26.46</v>
      </c>
      <c r="D121" s="18"/>
      <c r="E121" s="19"/>
      <c r="F121" s="19" t="n">
        <f aca="false">13.23+13.23</f>
        <v>26.46</v>
      </c>
      <c r="G121" s="19"/>
    </row>
    <row r="122" s="1" customFormat="true" ht="15" hidden="false" customHeight="true" outlineLevel="0" collapsed="false">
      <c r="A122" s="21" t="n">
        <f aca="false">A121+1</f>
        <v>114</v>
      </c>
      <c r="B122" s="16"/>
      <c r="C122" s="17" t="n">
        <f aca="false">SUM(D122:G122)</f>
        <v>0</v>
      </c>
      <c r="D122" s="18"/>
      <c r="E122" s="19"/>
      <c r="F122" s="19"/>
      <c r="G122" s="19"/>
    </row>
    <row r="123" s="1" customFormat="true" ht="15" hidden="false" customHeight="true" outlineLevel="0" collapsed="false">
      <c r="A123" s="21" t="n">
        <f aca="false">A122+1</f>
        <v>115</v>
      </c>
      <c r="B123" s="16"/>
      <c r="C123" s="17" t="n">
        <f aca="false">SUM(D123:G123)</f>
        <v>0</v>
      </c>
      <c r="D123" s="18"/>
      <c r="E123" s="19"/>
      <c r="F123" s="19"/>
      <c r="G123" s="19"/>
    </row>
    <row r="124" s="1" customFormat="true" ht="15" hidden="false" customHeight="true" outlineLevel="0" collapsed="false">
      <c r="A124" s="21" t="n">
        <f aca="false">A123+1</f>
        <v>116</v>
      </c>
      <c r="B124" s="16"/>
      <c r="C124" s="17" t="n">
        <f aca="false">SUM(D124:G124)</f>
        <v>0</v>
      </c>
      <c r="D124" s="18"/>
      <c r="E124" s="19"/>
      <c r="F124" s="19"/>
      <c r="G124" s="19"/>
    </row>
    <row r="125" s="1" customFormat="true" ht="15" hidden="false" customHeight="true" outlineLevel="0" collapsed="false">
      <c r="A125" s="21" t="n">
        <f aca="false">A124+1</f>
        <v>117</v>
      </c>
      <c r="B125" s="16"/>
      <c r="C125" s="17" t="n">
        <f aca="false">SUM(D125:G125)</f>
        <v>0</v>
      </c>
      <c r="D125" s="18"/>
      <c r="E125" s="19"/>
      <c r="F125" s="19"/>
      <c r="G125" s="19"/>
    </row>
    <row r="126" s="1" customFormat="true" ht="15" hidden="false" customHeight="true" outlineLevel="0" collapsed="false">
      <c r="A126" s="21" t="n">
        <f aca="false">A125+1</f>
        <v>118</v>
      </c>
      <c r="B126" s="16"/>
      <c r="C126" s="17" t="n">
        <f aca="false">SUM(D126:G126)</f>
        <v>0</v>
      </c>
      <c r="D126" s="18"/>
      <c r="E126" s="19"/>
      <c r="F126" s="19"/>
      <c r="G126" s="19"/>
      <c r="L126" s="26"/>
    </row>
    <row r="127" s="1" customFormat="true" ht="15" hidden="false" customHeight="true" outlineLevel="0" collapsed="false">
      <c r="A127" s="21" t="n">
        <f aca="false">A126+1</f>
        <v>119</v>
      </c>
      <c r="B127" s="16"/>
      <c r="C127" s="17" t="n">
        <f aca="false">SUM(D127:G127)</f>
        <v>0</v>
      </c>
      <c r="D127" s="18"/>
      <c r="E127" s="19"/>
      <c r="F127" s="19"/>
      <c r="G127" s="19"/>
    </row>
    <row r="128" s="1" customFormat="true" ht="15" hidden="false" customHeight="true" outlineLevel="0" collapsed="false">
      <c r="A128" s="21" t="n">
        <f aca="false">A127+1</f>
        <v>120</v>
      </c>
      <c r="B128" s="16"/>
      <c r="C128" s="17" t="n">
        <f aca="false">SUM(D128:G128)</f>
        <v>0</v>
      </c>
      <c r="D128" s="18"/>
      <c r="E128" s="19"/>
      <c r="F128" s="19"/>
      <c r="G128" s="19"/>
    </row>
    <row r="129" s="1" customFormat="true" ht="13.8" hidden="false" customHeight="false" outlineLevel="0" collapsed="false">
      <c r="A129" s="64" t="s">
        <v>13</v>
      </c>
      <c r="B129" s="64"/>
      <c r="C129" s="28" t="n">
        <f aca="false">SUM(C9:C128)</f>
        <v>367.34</v>
      </c>
      <c r="D129" s="28" t="n">
        <f aca="false">SUM(D9:D128)</f>
        <v>0</v>
      </c>
      <c r="E129" s="28" t="n">
        <f aca="false">SUM(E9:E128)</f>
        <v>313.44</v>
      </c>
      <c r="F129" s="28" t="n">
        <f aca="false">SUM(F9:F128)</f>
        <v>53.9</v>
      </c>
      <c r="G129" s="30" t="n">
        <f aca="false">SUM(G9:G128)</f>
        <v>0</v>
      </c>
    </row>
    <row r="130" customFormat="false" ht="13.8" hidden="false" customHeight="false" outlineLevel="0" collapsed="false">
      <c r="C130" s="35" t="n">
        <f aca="false">0.21+1.33</f>
        <v>1.54</v>
      </c>
      <c r="D130" s="55"/>
    </row>
    <row r="131" customFormat="false" ht="13.8" hidden="false" customHeight="false" outlineLevel="0" collapsed="false">
      <c r="C131" s="31"/>
      <c r="D131" s="55"/>
    </row>
    <row r="132" customFormat="false" ht="13.8" hidden="false" customHeight="false" outlineLevel="0" collapsed="false">
      <c r="C132" s="53" t="n">
        <f aca="false">C129+C130-C131</f>
        <v>368.88</v>
      </c>
      <c r="D132" s="53"/>
    </row>
    <row r="133" customFormat="false" ht="21" hidden="false" customHeight="true" outlineLevel="0" collapsed="false">
      <c r="B133" s="82"/>
      <c r="C133" s="53"/>
      <c r="D133" s="55"/>
    </row>
    <row r="134" customFormat="false" ht="13.8" hidden="false" customHeight="false" outlineLevel="0" collapsed="false">
      <c r="E134" s="1"/>
    </row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>
      <c r="B137" s="55"/>
    </row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</sheetData>
  <mergeCells count="7">
    <mergeCell ref="A2:H2"/>
    <mergeCell ref="A3:H3"/>
    <mergeCell ref="A4:H4"/>
    <mergeCell ref="A6:A7"/>
    <mergeCell ref="B6:B7"/>
    <mergeCell ref="C6:C7"/>
    <mergeCell ref="D6:G6"/>
  </mergeCells>
  <printOptions headings="false" gridLines="false" gridLinesSet="true" horizontalCentered="false" verticalCentered="false"/>
  <pageMargins left="0.315277777777778" right="0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L1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7" topLeftCell="A129" activePane="bottomLeft" state="frozen"/>
      <selection pane="topLeft" activeCell="A1" activeCellId="0" sqref="A1"/>
      <selection pane="bottomLeft" activeCell="A3" activeCellId="0" sqref="A3"/>
    </sheetView>
  </sheetViews>
  <sheetFormatPr defaultColWidth="9.1484375" defaultRowHeight="15" zeroHeight="false" outlineLevelRow="0" outlineLevelCol="0"/>
  <cols>
    <col collapsed="false" customWidth="true" hidden="false" outlineLevel="0" max="1" min="1" style="35" width="3.98"/>
    <col collapsed="false" customWidth="true" hidden="false" outlineLevel="0" max="2" min="2" style="35" width="26.42"/>
    <col collapsed="false" customWidth="true" hidden="false" outlineLevel="0" max="3" min="3" style="35" width="10.85"/>
    <col collapsed="false" customWidth="true" hidden="false" outlineLevel="0" max="4" min="4" style="35" width="9.29"/>
    <col collapsed="false" customWidth="true" hidden="false" outlineLevel="0" max="5" min="5" style="35" width="9.71"/>
    <col collapsed="false" customWidth="true" hidden="false" outlineLevel="0" max="6" min="6" style="35" width="10.58"/>
    <col collapsed="false" customWidth="true" hidden="false" outlineLevel="0" max="7" min="7" style="35" width="10.29"/>
    <col collapsed="false" customWidth="true" hidden="false" outlineLevel="0" max="12" min="8" style="35" width="8.71"/>
    <col collapsed="false" customWidth="true" hidden="false" outlineLevel="0" max="13" min="13" style="35" width="9"/>
    <col collapsed="false" customWidth="true" hidden="false" outlineLevel="0" max="14" min="14" style="35" width="8.71"/>
    <col collapsed="false" customWidth="false" hidden="false" outlineLevel="0" max="16" min="15" style="35" width="9.13"/>
    <col collapsed="false" customWidth="true" hidden="false" outlineLevel="0" max="17" min="17" style="35" width="8.57"/>
    <col collapsed="false" customWidth="true" hidden="false" outlineLevel="0" max="18" min="18" style="35" width="8.71"/>
    <col collapsed="false" customWidth="false" hidden="false" outlineLevel="0" max="1024" min="19" style="35" width="9.13"/>
  </cols>
  <sheetData>
    <row r="2" customFormat="false" ht="15" hidden="false" customHeight="false" outlineLevel="0" collapsed="false">
      <c r="A2" s="41" t="s">
        <v>32</v>
      </c>
      <c r="B2" s="41"/>
      <c r="C2" s="41"/>
      <c r="D2" s="41"/>
      <c r="E2" s="41"/>
      <c r="F2" s="41"/>
      <c r="G2" s="41"/>
    </row>
    <row r="3" s="40" customFormat="true" ht="14.25" hidden="false" customHeight="false" outlineLevel="0" collapsed="false">
      <c r="A3" s="41" t="s">
        <v>33</v>
      </c>
      <c r="B3" s="41"/>
      <c r="C3" s="41"/>
      <c r="D3" s="41"/>
      <c r="E3" s="41"/>
      <c r="F3" s="41"/>
      <c r="G3" s="41"/>
      <c r="H3" s="83"/>
      <c r="I3" s="83"/>
      <c r="J3" s="83"/>
    </row>
    <row r="4" s="40" customFormat="true" ht="14.25" hidden="false" customHeight="false" outlineLevel="0" collapsed="false">
      <c r="A4" s="41" t="s">
        <v>34</v>
      </c>
      <c r="B4" s="41"/>
      <c r="C4" s="41"/>
      <c r="D4" s="41"/>
      <c r="E4" s="41"/>
      <c r="F4" s="41"/>
      <c r="G4" s="41"/>
      <c r="H4" s="83"/>
      <c r="I4" s="83"/>
      <c r="J4" s="83"/>
    </row>
    <row r="5" customFormat="false" ht="15" hidden="false" customHeight="false" outlineLevel="0" collapsed="false">
      <c r="G5" s="43" t="s">
        <v>3</v>
      </c>
    </row>
    <row r="6" customFormat="false" ht="15" hidden="false" customHeight="true" outlineLevel="0" collapsed="false">
      <c r="A6" s="44" t="s">
        <v>4</v>
      </c>
      <c r="B6" s="44" t="s">
        <v>5</v>
      </c>
      <c r="C6" s="44" t="s">
        <v>22</v>
      </c>
      <c r="D6" s="44" t="s">
        <v>7</v>
      </c>
      <c r="E6" s="44"/>
      <c r="F6" s="44"/>
      <c r="G6" s="44"/>
    </row>
    <row r="7" customFormat="false" ht="33" hidden="false" customHeight="true" outlineLevel="0" collapsed="false">
      <c r="A7" s="44"/>
      <c r="B7" s="44"/>
      <c r="C7" s="44"/>
      <c r="D7" s="44" t="s">
        <v>10</v>
      </c>
      <c r="E7" s="44" t="s">
        <v>11</v>
      </c>
      <c r="F7" s="44" t="s">
        <v>12</v>
      </c>
      <c r="G7" s="44" t="s">
        <v>23</v>
      </c>
    </row>
    <row r="8" customFormat="false" ht="15" hidden="false" customHeight="false" outlineLevel="0" collapsed="false">
      <c r="A8" s="49" t="n">
        <v>1</v>
      </c>
      <c r="B8" s="12" t="n">
        <v>2</v>
      </c>
      <c r="C8" s="44" t="n">
        <v>3</v>
      </c>
      <c r="D8" s="47" t="n">
        <v>4</v>
      </c>
      <c r="E8" s="44" t="n">
        <v>5</v>
      </c>
      <c r="F8" s="44" t="n">
        <v>6</v>
      </c>
      <c r="G8" s="49" t="n">
        <v>7</v>
      </c>
    </row>
    <row r="9" customFormat="false" ht="15" hidden="false" customHeight="true" outlineLevel="0" collapsed="false">
      <c r="A9" s="51" t="n">
        <v>1</v>
      </c>
      <c r="B9" s="16"/>
      <c r="C9" s="84" t="n">
        <f aca="false">SUM(D9:G9)</f>
        <v>0</v>
      </c>
      <c r="D9" s="84"/>
      <c r="E9" s="84"/>
      <c r="F9" s="84"/>
      <c r="G9" s="84"/>
    </row>
    <row r="10" customFormat="false" ht="15" hidden="false" customHeight="true" outlineLevel="0" collapsed="false">
      <c r="A10" s="51" t="n">
        <f aca="false">A9+1</f>
        <v>2</v>
      </c>
      <c r="B10" s="16"/>
      <c r="C10" s="84" t="n">
        <f aca="false">SUM(D10:G10)</f>
        <v>0</v>
      </c>
      <c r="D10" s="84"/>
      <c r="E10" s="84"/>
      <c r="F10" s="84"/>
      <c r="G10" s="84"/>
    </row>
    <row r="11" customFormat="false" ht="15" hidden="false" customHeight="true" outlineLevel="0" collapsed="false">
      <c r="A11" s="51" t="n">
        <f aca="false">A10+1</f>
        <v>3</v>
      </c>
      <c r="B11" s="16"/>
      <c r="C11" s="84" t="n">
        <f aca="false">SUM(D11:G11)</f>
        <v>0</v>
      </c>
      <c r="D11" s="84"/>
      <c r="E11" s="84"/>
      <c r="F11" s="84"/>
      <c r="G11" s="84"/>
    </row>
    <row r="12" customFormat="false" ht="15" hidden="false" customHeight="true" outlineLevel="0" collapsed="false">
      <c r="A12" s="51" t="n">
        <f aca="false">A11+1</f>
        <v>4</v>
      </c>
      <c r="B12" s="16"/>
      <c r="C12" s="84" t="n">
        <f aca="false">SUM(D12:G12)</f>
        <v>0</v>
      </c>
      <c r="D12" s="84"/>
      <c r="E12" s="84"/>
      <c r="F12" s="84"/>
      <c r="G12" s="84"/>
    </row>
    <row r="13" customFormat="false" ht="15" hidden="false" customHeight="true" outlineLevel="0" collapsed="false">
      <c r="A13" s="51" t="n">
        <f aca="false">A12+1</f>
        <v>5</v>
      </c>
      <c r="B13" s="16"/>
      <c r="C13" s="84" t="n">
        <f aca="false">SUM(D13:G13)</f>
        <v>0</v>
      </c>
      <c r="D13" s="84"/>
      <c r="E13" s="84"/>
      <c r="F13" s="84"/>
      <c r="G13" s="84"/>
    </row>
    <row r="14" customFormat="false" ht="15" hidden="false" customHeight="true" outlineLevel="0" collapsed="false">
      <c r="A14" s="51" t="n">
        <f aca="false">A13+1</f>
        <v>6</v>
      </c>
      <c r="B14" s="16"/>
      <c r="C14" s="84" t="n">
        <f aca="false">SUM(D14:G14)</f>
        <v>0</v>
      </c>
      <c r="D14" s="84"/>
      <c r="E14" s="84"/>
      <c r="F14" s="84"/>
      <c r="G14" s="84"/>
    </row>
    <row r="15" customFormat="false" ht="15" hidden="false" customHeight="true" outlineLevel="0" collapsed="false">
      <c r="A15" s="51" t="n">
        <f aca="false">A14+1</f>
        <v>7</v>
      </c>
      <c r="B15" s="16"/>
      <c r="C15" s="84" t="n">
        <f aca="false">SUM(D15:G15)</f>
        <v>158.76</v>
      </c>
      <c r="D15" s="84"/>
      <c r="E15" s="84"/>
      <c r="F15" s="84" t="n">
        <f aca="false">39.69+119.07</f>
        <v>158.76</v>
      </c>
      <c r="G15" s="84"/>
    </row>
    <row r="16" customFormat="false" ht="15" hidden="false" customHeight="true" outlineLevel="0" collapsed="false">
      <c r="A16" s="51" t="n">
        <f aca="false">A15+1</f>
        <v>8</v>
      </c>
      <c r="B16" s="16"/>
      <c r="C16" s="84" t="n">
        <f aca="false">SUM(D16:G16)</f>
        <v>0</v>
      </c>
      <c r="D16" s="84"/>
      <c r="E16" s="84"/>
      <c r="F16" s="84"/>
      <c r="G16" s="84"/>
    </row>
    <row r="17" customFormat="false" ht="15" hidden="false" customHeight="true" outlineLevel="0" collapsed="false">
      <c r="A17" s="51" t="n">
        <f aca="false">A16+1</f>
        <v>9</v>
      </c>
      <c r="B17" s="16"/>
      <c r="C17" s="84" t="n">
        <f aca="false">SUM(D17:G17)</f>
        <v>0</v>
      </c>
      <c r="D17" s="84"/>
      <c r="E17" s="84"/>
      <c r="F17" s="84"/>
      <c r="G17" s="84"/>
    </row>
    <row r="18" customFormat="false" ht="15" hidden="false" customHeight="true" outlineLevel="0" collapsed="false">
      <c r="A18" s="51" t="n">
        <f aca="false">A17+1</f>
        <v>10</v>
      </c>
      <c r="B18" s="16"/>
      <c r="C18" s="84" t="n">
        <f aca="false">SUM(D18:G18)</f>
        <v>0</v>
      </c>
      <c r="D18" s="84"/>
      <c r="E18" s="84"/>
      <c r="F18" s="84"/>
      <c r="G18" s="85"/>
    </row>
    <row r="19" customFormat="false" ht="15" hidden="false" customHeight="true" outlineLevel="0" collapsed="false">
      <c r="A19" s="51" t="n">
        <f aca="false">A18+1</f>
        <v>11</v>
      </c>
      <c r="B19" s="16"/>
      <c r="C19" s="84" t="n">
        <f aca="false">SUM(D19:G19)</f>
        <v>0</v>
      </c>
      <c r="D19" s="84"/>
      <c r="E19" s="84"/>
      <c r="F19" s="19"/>
      <c r="G19" s="84"/>
    </row>
    <row r="20" customFormat="false" ht="15" hidden="false" customHeight="true" outlineLevel="0" collapsed="false">
      <c r="A20" s="51" t="n">
        <f aca="false">A19+1</f>
        <v>12</v>
      </c>
      <c r="B20" s="16"/>
      <c r="C20" s="84" t="n">
        <f aca="false">SUM(D20:G20)</f>
        <v>0</v>
      </c>
      <c r="D20" s="84"/>
      <c r="E20" s="84"/>
      <c r="F20" s="84"/>
      <c r="G20" s="84"/>
    </row>
    <row r="21" customFormat="false" ht="15" hidden="false" customHeight="true" outlineLevel="0" collapsed="false">
      <c r="A21" s="51" t="n">
        <f aca="false">A20+1</f>
        <v>13</v>
      </c>
      <c r="B21" s="16"/>
      <c r="C21" s="84" t="n">
        <f aca="false">SUM(D21:G21)</f>
        <v>0</v>
      </c>
      <c r="D21" s="84"/>
      <c r="E21" s="84"/>
      <c r="F21" s="84"/>
      <c r="G21" s="84"/>
    </row>
    <row r="22" customFormat="false" ht="15" hidden="false" customHeight="true" outlineLevel="0" collapsed="false">
      <c r="A22" s="51" t="n">
        <f aca="false">A21+1</f>
        <v>14</v>
      </c>
      <c r="B22" s="16"/>
      <c r="C22" s="84" t="n">
        <f aca="false">SUM(D22:G22)</f>
        <v>0</v>
      </c>
      <c r="D22" s="85"/>
      <c r="E22" s="84"/>
      <c r="F22" s="85"/>
      <c r="G22" s="85"/>
    </row>
    <row r="23" customFormat="false" ht="15" hidden="false" customHeight="true" outlineLevel="0" collapsed="false">
      <c r="A23" s="51" t="n">
        <f aca="false">A22+1</f>
        <v>15</v>
      </c>
      <c r="B23" s="16"/>
      <c r="C23" s="84" t="n">
        <f aca="false">SUM(D23:G23)</f>
        <v>0</v>
      </c>
      <c r="D23" s="84"/>
      <c r="E23" s="84"/>
      <c r="F23" s="84"/>
      <c r="G23" s="84"/>
    </row>
    <row r="24" customFormat="false" ht="15" hidden="false" customHeight="true" outlineLevel="0" collapsed="false">
      <c r="A24" s="51" t="n">
        <f aca="false">A23+1</f>
        <v>16</v>
      </c>
      <c r="B24" s="16"/>
      <c r="C24" s="84" t="n">
        <f aca="false">SUM(D24:G24)</f>
        <v>0</v>
      </c>
      <c r="D24" s="84"/>
      <c r="E24" s="84"/>
      <c r="F24" s="84"/>
      <c r="G24" s="85"/>
    </row>
    <row r="25" customFormat="false" ht="15" hidden="false" customHeight="true" outlineLevel="0" collapsed="false">
      <c r="A25" s="51" t="n">
        <f aca="false">A24+1</f>
        <v>17</v>
      </c>
      <c r="B25" s="16"/>
      <c r="C25" s="84" t="n">
        <f aca="false">SUM(D25:G25)</f>
        <v>0</v>
      </c>
      <c r="D25" s="84"/>
      <c r="E25" s="84"/>
      <c r="F25" s="84"/>
      <c r="G25" s="84"/>
    </row>
    <row r="26" customFormat="false" ht="15" hidden="false" customHeight="true" outlineLevel="0" collapsed="false">
      <c r="A26" s="51" t="n">
        <f aca="false">A25+1</f>
        <v>18</v>
      </c>
      <c r="B26" s="16"/>
      <c r="C26" s="84" t="n">
        <f aca="false">SUM(D26:G26)</f>
        <v>0</v>
      </c>
      <c r="D26" s="84"/>
      <c r="E26" s="84"/>
      <c r="F26" s="84"/>
      <c r="G26" s="84"/>
    </row>
    <row r="27" customFormat="false" ht="15" hidden="false" customHeight="true" outlineLevel="0" collapsed="false">
      <c r="A27" s="51" t="n">
        <f aca="false">A26+1</f>
        <v>19</v>
      </c>
      <c r="B27" s="16"/>
      <c r="C27" s="84" t="n">
        <f aca="false">SUM(D27:G27)</f>
        <v>0</v>
      </c>
      <c r="D27" s="84"/>
      <c r="E27" s="84"/>
      <c r="F27" s="84"/>
      <c r="G27" s="84"/>
    </row>
    <row r="28" customFormat="false" ht="15" hidden="false" customHeight="true" outlineLevel="0" collapsed="false">
      <c r="A28" s="51" t="n">
        <f aca="false">A27+1</f>
        <v>20</v>
      </c>
      <c r="B28" s="16"/>
      <c r="C28" s="84" t="n">
        <f aca="false">SUM(D28:G28)</f>
        <v>0</v>
      </c>
      <c r="D28" s="84"/>
      <c r="E28" s="84"/>
      <c r="F28" s="84"/>
      <c r="G28" s="84"/>
    </row>
    <row r="29" customFormat="false" ht="15" hidden="false" customHeight="true" outlineLevel="0" collapsed="false">
      <c r="A29" s="51" t="n">
        <f aca="false">A28+1</f>
        <v>21</v>
      </c>
      <c r="B29" s="16"/>
      <c r="C29" s="84" t="n">
        <f aca="false">SUM(D29:G29)</f>
        <v>0</v>
      </c>
      <c r="D29" s="84"/>
      <c r="E29" s="84"/>
      <c r="F29" s="84"/>
      <c r="G29" s="84"/>
    </row>
    <row r="30" customFormat="false" ht="15" hidden="false" customHeight="true" outlineLevel="0" collapsed="false">
      <c r="A30" s="51" t="n">
        <f aca="false">A29+1</f>
        <v>22</v>
      </c>
      <c r="B30" s="16"/>
      <c r="C30" s="84" t="n">
        <f aca="false">SUM(D30:G30)</f>
        <v>0</v>
      </c>
      <c r="D30" s="84"/>
      <c r="E30" s="84"/>
      <c r="F30" s="84"/>
      <c r="G30" s="84"/>
    </row>
    <row r="31" customFormat="false" ht="15" hidden="false" customHeight="true" outlineLevel="0" collapsed="false">
      <c r="A31" s="51" t="n">
        <f aca="false">A30+1</f>
        <v>23</v>
      </c>
      <c r="B31" s="16"/>
      <c r="C31" s="84" t="n">
        <f aca="false">SUM(D31:G31)</f>
        <v>0</v>
      </c>
      <c r="D31" s="84"/>
      <c r="E31" s="84"/>
      <c r="F31" s="84"/>
      <c r="G31" s="84"/>
    </row>
    <row r="32" customFormat="false" ht="15" hidden="false" customHeight="true" outlineLevel="0" collapsed="false">
      <c r="A32" s="51" t="n">
        <f aca="false">A31+1</f>
        <v>24</v>
      </c>
      <c r="B32" s="16"/>
      <c r="C32" s="84" t="n">
        <f aca="false">SUM(D32:G32)</f>
        <v>0</v>
      </c>
      <c r="D32" s="84"/>
      <c r="E32" s="84"/>
      <c r="F32" s="84"/>
      <c r="G32" s="84"/>
    </row>
    <row r="33" customFormat="false" ht="15" hidden="false" customHeight="true" outlineLevel="0" collapsed="false">
      <c r="A33" s="51" t="n">
        <f aca="false">A32+1</f>
        <v>25</v>
      </c>
      <c r="B33" s="16"/>
      <c r="C33" s="84" t="n">
        <f aca="false">SUM(D33:G33)</f>
        <v>0</v>
      </c>
      <c r="D33" s="84"/>
      <c r="E33" s="84"/>
      <c r="F33" s="84"/>
      <c r="G33" s="84"/>
    </row>
    <row r="34" customFormat="false" ht="15" hidden="false" customHeight="true" outlineLevel="0" collapsed="false">
      <c r="A34" s="51" t="n">
        <f aca="false">A33+1</f>
        <v>26</v>
      </c>
      <c r="B34" s="16"/>
      <c r="C34" s="84" t="n">
        <f aca="false">SUM(D34:G34)</f>
        <v>0</v>
      </c>
      <c r="D34" s="84"/>
      <c r="E34" s="84"/>
      <c r="F34" s="84"/>
      <c r="G34" s="84"/>
    </row>
    <row r="35" customFormat="false" ht="15" hidden="false" customHeight="true" outlineLevel="0" collapsed="false">
      <c r="A35" s="51" t="n">
        <f aca="false">A34+1</f>
        <v>27</v>
      </c>
      <c r="B35" s="16"/>
      <c r="C35" s="84" t="n">
        <f aca="false">SUM(D35:G35)</f>
        <v>0</v>
      </c>
      <c r="D35" s="84"/>
      <c r="E35" s="84"/>
      <c r="F35" s="84"/>
      <c r="G35" s="84"/>
    </row>
    <row r="36" customFormat="false" ht="15" hidden="false" customHeight="true" outlineLevel="0" collapsed="false">
      <c r="A36" s="51" t="n">
        <f aca="false">A35+1</f>
        <v>28</v>
      </c>
      <c r="B36" s="16"/>
      <c r="C36" s="84" t="n">
        <f aca="false">SUM(D36:G36)</f>
        <v>0</v>
      </c>
      <c r="D36" s="84"/>
      <c r="E36" s="84"/>
      <c r="F36" s="84"/>
      <c r="G36" s="84"/>
    </row>
    <row r="37" customFormat="false" ht="15" hidden="false" customHeight="true" outlineLevel="0" collapsed="false">
      <c r="A37" s="51" t="n">
        <f aca="false">A36+1</f>
        <v>29</v>
      </c>
      <c r="B37" s="16"/>
      <c r="C37" s="84" t="n">
        <f aca="false">SUM(D37:G37)</f>
        <v>0</v>
      </c>
      <c r="D37" s="84"/>
      <c r="E37" s="84"/>
      <c r="F37" s="84"/>
      <c r="G37" s="84"/>
    </row>
    <row r="38" customFormat="false" ht="15" hidden="false" customHeight="true" outlineLevel="0" collapsed="false">
      <c r="A38" s="51" t="n">
        <f aca="false">A37+1</f>
        <v>30</v>
      </c>
      <c r="B38" s="16"/>
      <c r="C38" s="84" t="n">
        <f aca="false">SUM(D38:G38)</f>
        <v>0</v>
      </c>
      <c r="D38" s="84"/>
      <c r="E38" s="84"/>
      <c r="F38" s="84"/>
      <c r="G38" s="84"/>
    </row>
    <row r="39" customFormat="false" ht="15" hidden="false" customHeight="true" outlineLevel="0" collapsed="false">
      <c r="A39" s="51" t="n">
        <f aca="false">A38+1</f>
        <v>31</v>
      </c>
      <c r="B39" s="16"/>
      <c r="C39" s="84" t="n">
        <f aca="false">SUM(D39:G39)</f>
        <v>0</v>
      </c>
      <c r="D39" s="84"/>
      <c r="E39" s="84"/>
      <c r="F39" s="84"/>
      <c r="G39" s="84"/>
    </row>
    <row r="40" customFormat="false" ht="15" hidden="false" customHeight="true" outlineLevel="0" collapsed="false">
      <c r="A40" s="51" t="n">
        <f aca="false">A39+1</f>
        <v>32</v>
      </c>
      <c r="B40" s="16"/>
      <c r="C40" s="84" t="n">
        <f aca="false">SUM(D40:G40)</f>
        <v>0</v>
      </c>
      <c r="D40" s="84"/>
      <c r="E40" s="84"/>
      <c r="F40" s="84"/>
      <c r="G40" s="84"/>
    </row>
    <row r="41" customFormat="false" ht="15" hidden="false" customHeight="true" outlineLevel="0" collapsed="false">
      <c r="A41" s="51" t="n">
        <f aca="false">A40+1</f>
        <v>33</v>
      </c>
      <c r="B41" s="16"/>
      <c r="C41" s="84" t="n">
        <f aca="false">SUM(D41:G41)</f>
        <v>158.76</v>
      </c>
      <c r="D41" s="84"/>
      <c r="E41" s="84"/>
      <c r="F41" s="84" t="n">
        <f aca="false">52.92+105.84</f>
        <v>158.76</v>
      </c>
      <c r="G41" s="84"/>
    </row>
    <row r="42" customFormat="false" ht="15" hidden="false" customHeight="true" outlineLevel="0" collapsed="false">
      <c r="A42" s="51" t="n">
        <f aca="false">A41+1</f>
        <v>34</v>
      </c>
      <c r="B42" s="16"/>
      <c r="C42" s="84" t="n">
        <f aca="false">SUM(D42:G42)</f>
        <v>0</v>
      </c>
      <c r="D42" s="84"/>
      <c r="E42" s="84"/>
      <c r="F42" s="84"/>
      <c r="G42" s="84"/>
    </row>
    <row r="43" customFormat="false" ht="15" hidden="false" customHeight="true" outlineLevel="0" collapsed="false">
      <c r="A43" s="51" t="n">
        <f aca="false">A42+1</f>
        <v>35</v>
      </c>
      <c r="B43" s="16"/>
      <c r="C43" s="84" t="n">
        <f aca="false">SUM(D43:G43)</f>
        <v>0</v>
      </c>
      <c r="D43" s="84"/>
      <c r="E43" s="84"/>
      <c r="F43" s="84"/>
      <c r="G43" s="84"/>
    </row>
    <row r="44" customFormat="false" ht="15" hidden="false" customHeight="true" outlineLevel="0" collapsed="false">
      <c r="A44" s="51" t="n">
        <f aca="false">A43+1</f>
        <v>36</v>
      </c>
      <c r="B44" s="16"/>
      <c r="C44" s="84" t="n">
        <f aca="false">SUM(D44:G44)</f>
        <v>0</v>
      </c>
      <c r="D44" s="84"/>
      <c r="E44" s="84"/>
      <c r="F44" s="84"/>
      <c r="G44" s="84"/>
    </row>
    <row r="45" customFormat="false" ht="15" hidden="false" customHeight="true" outlineLevel="0" collapsed="false">
      <c r="A45" s="51" t="n">
        <f aca="false">A44+1</f>
        <v>37</v>
      </c>
      <c r="B45" s="86"/>
      <c r="C45" s="84" t="n">
        <f aca="false">SUM(D45:G45)</f>
        <v>0</v>
      </c>
      <c r="D45" s="84"/>
      <c r="E45" s="84"/>
      <c r="F45" s="84"/>
      <c r="G45" s="84"/>
    </row>
    <row r="46" customFormat="false" ht="15" hidden="false" customHeight="true" outlineLevel="0" collapsed="false">
      <c r="A46" s="51" t="n">
        <f aca="false">A45+1</f>
        <v>38</v>
      </c>
      <c r="B46" s="16"/>
      <c r="C46" s="84" t="n">
        <f aca="false">SUM(D46:G46)</f>
        <v>0</v>
      </c>
      <c r="D46" s="84"/>
      <c r="E46" s="19"/>
      <c r="F46" s="19"/>
      <c r="G46" s="84"/>
    </row>
    <row r="47" customFormat="false" ht="15" hidden="false" customHeight="true" outlineLevel="0" collapsed="false">
      <c r="A47" s="51" t="n">
        <f aca="false">A46+1</f>
        <v>39</v>
      </c>
      <c r="B47" s="16"/>
      <c r="C47" s="84" t="n">
        <f aca="false">SUM(D47:G47)</f>
        <v>0</v>
      </c>
      <c r="D47" s="84"/>
      <c r="E47" s="84"/>
      <c r="F47" s="84"/>
      <c r="G47" s="84"/>
    </row>
    <row r="48" customFormat="false" ht="15" hidden="false" customHeight="true" outlineLevel="0" collapsed="false">
      <c r="A48" s="51" t="n">
        <f aca="false">A47+1</f>
        <v>40</v>
      </c>
      <c r="B48" s="16"/>
      <c r="C48" s="84" t="n">
        <f aca="false">SUM(D48:G48)</f>
        <v>0</v>
      </c>
      <c r="D48" s="84"/>
      <c r="E48" s="84"/>
      <c r="F48" s="84"/>
      <c r="G48" s="84"/>
    </row>
    <row r="49" customFormat="false" ht="15" hidden="false" customHeight="true" outlineLevel="0" collapsed="false">
      <c r="A49" s="51" t="n">
        <f aca="false">A48+1</f>
        <v>41</v>
      </c>
      <c r="B49" s="16"/>
      <c r="C49" s="84" t="n">
        <f aca="false">SUM(D49:G49)</f>
        <v>0</v>
      </c>
      <c r="D49" s="84"/>
      <c r="E49" s="84"/>
      <c r="F49" s="84"/>
      <c r="G49" s="84"/>
    </row>
    <row r="50" customFormat="false" ht="15" hidden="false" customHeight="true" outlineLevel="0" collapsed="false">
      <c r="A50" s="51" t="n">
        <f aca="false">A49+1</f>
        <v>42</v>
      </c>
      <c r="B50" s="16"/>
      <c r="C50" s="84" t="n">
        <f aca="false">SUM(D50:G50)</f>
        <v>0</v>
      </c>
      <c r="D50" s="84"/>
      <c r="E50" s="84"/>
      <c r="F50" s="84"/>
      <c r="G50" s="84"/>
    </row>
    <row r="51" customFormat="false" ht="15" hidden="false" customHeight="true" outlineLevel="0" collapsed="false">
      <c r="A51" s="51" t="n">
        <f aca="false">A50+1</f>
        <v>43</v>
      </c>
      <c r="B51" s="16"/>
      <c r="C51" s="84" t="n">
        <f aca="false">SUM(D51:G51)</f>
        <v>0</v>
      </c>
      <c r="D51" s="84"/>
      <c r="E51" s="84"/>
      <c r="F51" s="84"/>
      <c r="G51" s="85"/>
    </row>
    <row r="52" customFormat="false" ht="15" hidden="false" customHeight="true" outlineLevel="0" collapsed="false">
      <c r="A52" s="51" t="n">
        <f aca="false">A51+1</f>
        <v>44</v>
      </c>
      <c r="B52" s="16"/>
      <c r="C52" s="84" t="n">
        <f aca="false">SUM(D52:G52)</f>
        <v>0</v>
      </c>
      <c r="D52" s="84"/>
      <c r="E52" s="84"/>
      <c r="F52" s="84"/>
      <c r="G52" s="84"/>
    </row>
    <row r="53" customFormat="false" ht="15" hidden="false" customHeight="true" outlineLevel="0" collapsed="false">
      <c r="A53" s="51" t="n">
        <f aca="false">A52+1</f>
        <v>45</v>
      </c>
      <c r="B53" s="16"/>
      <c r="C53" s="84" t="n">
        <f aca="false">SUM(D53:G53)</f>
        <v>0</v>
      </c>
      <c r="D53" s="84"/>
      <c r="E53" s="84"/>
      <c r="F53" s="84"/>
      <c r="G53" s="84"/>
    </row>
    <row r="54" customFormat="false" ht="15" hidden="false" customHeight="true" outlineLevel="0" collapsed="false">
      <c r="A54" s="51" t="n">
        <f aca="false">A53+1</f>
        <v>46</v>
      </c>
      <c r="B54" s="16"/>
      <c r="C54" s="84" t="n">
        <f aca="false">SUM(D54:G54)</f>
        <v>0</v>
      </c>
      <c r="D54" s="84"/>
      <c r="E54" s="84"/>
      <c r="F54" s="84"/>
      <c r="G54" s="84"/>
    </row>
    <row r="55" customFormat="false" ht="15" hidden="false" customHeight="true" outlineLevel="0" collapsed="false">
      <c r="A55" s="51" t="n">
        <f aca="false">A54+1</f>
        <v>47</v>
      </c>
      <c r="B55" s="16"/>
      <c r="C55" s="84" t="n">
        <f aca="false">SUM(D55:G55)</f>
        <v>0</v>
      </c>
      <c r="D55" s="84"/>
      <c r="E55" s="84"/>
      <c r="F55" s="84"/>
      <c r="G55" s="84"/>
    </row>
    <row r="56" customFormat="false" ht="15" hidden="false" customHeight="true" outlineLevel="0" collapsed="false">
      <c r="A56" s="51" t="n">
        <f aca="false">A55+1</f>
        <v>48</v>
      </c>
      <c r="B56" s="16"/>
      <c r="C56" s="84" t="n">
        <f aca="false">SUM(D56:G56)</f>
        <v>0</v>
      </c>
      <c r="D56" s="84"/>
      <c r="E56" s="84"/>
      <c r="F56" s="84"/>
      <c r="G56" s="84"/>
    </row>
    <row r="57" customFormat="false" ht="15" hidden="false" customHeight="true" outlineLevel="0" collapsed="false">
      <c r="A57" s="51" t="n">
        <f aca="false">A56+1</f>
        <v>49</v>
      </c>
      <c r="B57" s="16"/>
      <c r="C57" s="84" t="n">
        <f aca="false">SUM(D57:G57)</f>
        <v>0</v>
      </c>
      <c r="D57" s="84"/>
      <c r="E57" s="84"/>
      <c r="F57" s="84"/>
      <c r="G57" s="84"/>
    </row>
    <row r="58" customFormat="false" ht="15" hidden="false" customHeight="true" outlineLevel="0" collapsed="false">
      <c r="A58" s="51" t="n">
        <f aca="false">A57+1</f>
        <v>50</v>
      </c>
      <c r="B58" s="16"/>
      <c r="C58" s="84" t="n">
        <f aca="false">SUM(D58:G58)</f>
        <v>0</v>
      </c>
      <c r="D58" s="84"/>
      <c r="E58" s="84"/>
      <c r="F58" s="84"/>
      <c r="G58" s="84"/>
    </row>
    <row r="59" customFormat="false" ht="15" hidden="false" customHeight="true" outlineLevel="0" collapsed="false">
      <c r="A59" s="51" t="n">
        <f aca="false">A58+1</f>
        <v>51</v>
      </c>
      <c r="B59" s="16"/>
      <c r="C59" s="84" t="n">
        <f aca="false">SUM(D59:G59)</f>
        <v>0</v>
      </c>
      <c r="D59" s="84"/>
      <c r="E59" s="84"/>
      <c r="F59" s="84"/>
      <c r="G59" s="84"/>
    </row>
    <row r="60" customFormat="false" ht="15" hidden="false" customHeight="true" outlineLevel="0" collapsed="false">
      <c r="A60" s="51" t="n">
        <f aca="false">A59+1</f>
        <v>52</v>
      </c>
      <c r="B60" s="16"/>
      <c r="C60" s="84" t="n">
        <f aca="false">SUM(D60:G60)</f>
        <v>0</v>
      </c>
      <c r="D60" s="84"/>
      <c r="E60" s="84"/>
      <c r="F60" s="84"/>
      <c r="G60" s="84"/>
    </row>
    <row r="61" customFormat="false" ht="15" hidden="false" customHeight="true" outlineLevel="0" collapsed="false">
      <c r="A61" s="51" t="n">
        <f aca="false">A60+1</f>
        <v>53</v>
      </c>
      <c r="B61" s="16"/>
      <c r="C61" s="84" t="n">
        <f aca="false">SUM(D61:G61)</f>
        <v>0</v>
      </c>
      <c r="D61" s="84"/>
      <c r="E61" s="84"/>
      <c r="F61" s="84"/>
      <c r="G61" s="84"/>
    </row>
    <row r="62" customFormat="false" ht="15" hidden="false" customHeight="true" outlineLevel="0" collapsed="false">
      <c r="A62" s="51" t="n">
        <f aca="false">A61+1</f>
        <v>54</v>
      </c>
      <c r="B62" s="16"/>
      <c r="C62" s="84" t="n">
        <f aca="false">SUM(D62:G62)</f>
        <v>0</v>
      </c>
      <c r="D62" s="84"/>
      <c r="E62" s="84"/>
      <c r="F62" s="19"/>
      <c r="G62" s="84"/>
    </row>
    <row r="63" customFormat="false" ht="15" hidden="false" customHeight="true" outlineLevel="0" collapsed="false">
      <c r="A63" s="51" t="n">
        <f aca="false">A62+1</f>
        <v>55</v>
      </c>
      <c r="B63" s="16"/>
      <c r="C63" s="84" t="n">
        <f aca="false">SUM(D63:G63)</f>
        <v>0</v>
      </c>
      <c r="D63" s="84"/>
      <c r="E63" s="84"/>
      <c r="F63" s="84"/>
      <c r="G63" s="84"/>
    </row>
    <row r="64" customFormat="false" ht="15" hidden="false" customHeight="true" outlineLevel="0" collapsed="false">
      <c r="A64" s="51" t="n">
        <f aca="false">A63+1</f>
        <v>56</v>
      </c>
      <c r="B64" s="16"/>
      <c r="C64" s="84" t="n">
        <f aca="false">SUM(D64:G64)</f>
        <v>0</v>
      </c>
      <c r="D64" s="84"/>
      <c r="E64" s="84"/>
      <c r="F64" s="84"/>
      <c r="G64" s="84"/>
    </row>
    <row r="65" customFormat="false" ht="15" hidden="false" customHeight="true" outlineLevel="0" collapsed="false">
      <c r="A65" s="51" t="n">
        <f aca="false">A64+1</f>
        <v>57</v>
      </c>
      <c r="B65" s="16"/>
      <c r="C65" s="84" t="n">
        <f aca="false">SUM(D65:G65)</f>
        <v>0</v>
      </c>
      <c r="D65" s="87"/>
      <c r="E65" s="84"/>
      <c r="F65" s="19"/>
      <c r="G65" s="84"/>
    </row>
    <row r="66" customFormat="false" ht="15" hidden="false" customHeight="true" outlineLevel="0" collapsed="false">
      <c r="A66" s="51" t="n">
        <f aca="false">A65+1</f>
        <v>58</v>
      </c>
      <c r="B66" s="16"/>
      <c r="C66" s="84" t="n">
        <f aca="false">SUM(D66:G66)</f>
        <v>0</v>
      </c>
      <c r="D66" s="84"/>
      <c r="E66" s="84"/>
      <c r="F66" s="19"/>
      <c r="G66" s="84"/>
    </row>
    <row r="67" customFormat="false" ht="15" hidden="false" customHeight="true" outlineLevel="0" collapsed="false">
      <c r="A67" s="51" t="n">
        <f aca="false">A66+1</f>
        <v>59</v>
      </c>
      <c r="B67" s="16"/>
      <c r="C67" s="84" t="n">
        <f aca="false">SUM(D67:G67)</f>
        <v>0</v>
      </c>
      <c r="D67" s="84"/>
      <c r="E67" s="84"/>
      <c r="F67" s="84"/>
      <c r="G67" s="84"/>
    </row>
    <row r="68" customFormat="false" ht="15" hidden="false" customHeight="true" outlineLevel="0" collapsed="false">
      <c r="A68" s="51" t="n">
        <f aca="false">A67+1</f>
        <v>60</v>
      </c>
      <c r="B68" s="16"/>
      <c r="C68" s="84" t="n">
        <f aca="false">SUM(D68:G68)</f>
        <v>0</v>
      </c>
      <c r="D68" s="84"/>
      <c r="E68" s="84"/>
      <c r="F68" s="84"/>
      <c r="G68" s="84"/>
    </row>
    <row r="69" customFormat="false" ht="15" hidden="false" customHeight="true" outlineLevel="0" collapsed="false">
      <c r="A69" s="51" t="n">
        <f aca="false">A68+1</f>
        <v>61</v>
      </c>
      <c r="B69" s="16"/>
      <c r="C69" s="84" t="n">
        <f aca="false">SUM(D69:G69)</f>
        <v>0</v>
      </c>
      <c r="D69" s="84"/>
      <c r="E69" s="84"/>
      <c r="F69" s="84"/>
      <c r="G69" s="84"/>
    </row>
    <row r="70" customFormat="false" ht="15" hidden="false" customHeight="true" outlineLevel="0" collapsed="false">
      <c r="A70" s="51" t="n">
        <f aca="false">A69+1</f>
        <v>62</v>
      </c>
      <c r="B70" s="16"/>
      <c r="C70" s="84" t="n">
        <f aca="false">SUM(D70:G70)</f>
        <v>0</v>
      </c>
      <c r="D70" s="84"/>
      <c r="E70" s="84"/>
      <c r="F70" s="84"/>
      <c r="G70" s="84"/>
    </row>
    <row r="71" customFormat="false" ht="15" hidden="false" customHeight="true" outlineLevel="0" collapsed="false">
      <c r="A71" s="51" t="n">
        <f aca="false">A70+1</f>
        <v>63</v>
      </c>
      <c r="B71" s="16"/>
      <c r="C71" s="84" t="n">
        <f aca="false">SUM(D71:G71)</f>
        <v>0</v>
      </c>
      <c r="D71" s="84"/>
      <c r="E71" s="84"/>
      <c r="F71" s="84"/>
      <c r="G71" s="84"/>
    </row>
    <row r="72" customFormat="false" ht="15" hidden="false" customHeight="true" outlineLevel="0" collapsed="false">
      <c r="A72" s="51" t="n">
        <f aca="false">A71+1</f>
        <v>64</v>
      </c>
      <c r="B72" s="16"/>
      <c r="C72" s="84" t="n">
        <f aca="false">SUM(D72:G72)</f>
        <v>0</v>
      </c>
      <c r="D72" s="84"/>
      <c r="E72" s="87"/>
      <c r="F72" s="84"/>
      <c r="G72" s="84"/>
    </row>
    <row r="73" customFormat="false" ht="15" hidden="false" customHeight="true" outlineLevel="0" collapsed="false">
      <c r="A73" s="51" t="n">
        <f aca="false">A72+1</f>
        <v>65</v>
      </c>
      <c r="B73" s="16"/>
      <c r="C73" s="84" t="n">
        <f aca="false">SUM(D73:G73)</f>
        <v>0</v>
      </c>
      <c r="D73" s="84"/>
      <c r="E73" s="84"/>
      <c r="F73" s="84"/>
      <c r="G73" s="84"/>
    </row>
    <row r="74" customFormat="false" ht="15" hidden="false" customHeight="true" outlineLevel="0" collapsed="false">
      <c r="A74" s="51" t="n">
        <f aca="false">A73+1</f>
        <v>66</v>
      </c>
      <c r="B74" s="16"/>
      <c r="C74" s="84" t="n">
        <f aca="false">SUM(D74:G74)</f>
        <v>0</v>
      </c>
      <c r="D74" s="84"/>
      <c r="E74" s="84"/>
      <c r="F74" s="84"/>
      <c r="G74" s="84"/>
    </row>
    <row r="75" customFormat="false" ht="15" hidden="false" customHeight="true" outlineLevel="0" collapsed="false">
      <c r="A75" s="51" t="n">
        <f aca="false">A74+1</f>
        <v>67</v>
      </c>
      <c r="B75" s="16"/>
      <c r="C75" s="84" t="n">
        <f aca="false">SUM(D75:G75)</f>
        <v>0</v>
      </c>
      <c r="D75" s="84"/>
      <c r="E75" s="84"/>
      <c r="F75" s="84"/>
      <c r="G75" s="84"/>
    </row>
    <row r="76" customFormat="false" ht="15" hidden="false" customHeight="true" outlineLevel="0" collapsed="false">
      <c r="A76" s="51" t="n">
        <f aca="false">A75+1</f>
        <v>68</v>
      </c>
      <c r="B76" s="16"/>
      <c r="C76" s="84" t="n">
        <f aca="false">SUM(D76:G76)</f>
        <v>0</v>
      </c>
      <c r="D76" s="84"/>
      <c r="E76" s="84"/>
      <c r="F76" s="84"/>
      <c r="G76" s="84"/>
    </row>
    <row r="77" customFormat="false" ht="15" hidden="false" customHeight="true" outlineLevel="0" collapsed="false">
      <c r="A77" s="51" t="n">
        <f aca="false">A76+1</f>
        <v>69</v>
      </c>
      <c r="B77" s="16"/>
      <c r="C77" s="84" t="n">
        <f aca="false">SUM(D77:G77)</f>
        <v>0</v>
      </c>
      <c r="D77" s="84"/>
      <c r="E77" s="84"/>
      <c r="F77" s="19"/>
      <c r="G77" s="84"/>
    </row>
    <row r="78" customFormat="false" ht="15" hidden="false" customHeight="true" outlineLevel="0" collapsed="false">
      <c r="A78" s="51" t="n">
        <f aca="false">A77+1</f>
        <v>70</v>
      </c>
      <c r="B78" s="16"/>
      <c r="C78" s="84" t="n">
        <f aca="false">SUM(D78:G78)</f>
        <v>0</v>
      </c>
      <c r="D78" s="84"/>
      <c r="E78" s="84"/>
      <c r="F78" s="84"/>
      <c r="G78" s="84"/>
    </row>
    <row r="79" customFormat="false" ht="15" hidden="false" customHeight="true" outlineLevel="0" collapsed="false">
      <c r="A79" s="51" t="n">
        <f aca="false">A78+1</f>
        <v>71</v>
      </c>
      <c r="B79" s="16"/>
      <c r="C79" s="84" t="n">
        <f aca="false">SUM(D79:G79)</f>
        <v>0</v>
      </c>
      <c r="D79" s="84"/>
      <c r="E79" s="84"/>
      <c r="F79" s="84"/>
      <c r="G79" s="84"/>
    </row>
    <row r="80" customFormat="false" ht="15" hidden="false" customHeight="true" outlineLevel="0" collapsed="false">
      <c r="A80" s="51" t="n">
        <f aca="false">A79+1</f>
        <v>72</v>
      </c>
      <c r="B80" s="16"/>
      <c r="C80" s="84" t="n">
        <f aca="false">SUM(D80:G80)</f>
        <v>0</v>
      </c>
      <c r="D80" s="84"/>
      <c r="E80" s="84"/>
      <c r="F80" s="84"/>
      <c r="G80" s="84"/>
    </row>
    <row r="81" customFormat="false" ht="15" hidden="false" customHeight="true" outlineLevel="0" collapsed="false">
      <c r="A81" s="51" t="n">
        <f aca="false">A80+1</f>
        <v>73</v>
      </c>
      <c r="B81" s="25"/>
      <c r="C81" s="84" t="n">
        <f aca="false">SUM(D81:G81)</f>
        <v>0</v>
      </c>
      <c r="D81" s="84"/>
      <c r="E81" s="84"/>
      <c r="F81" s="84"/>
      <c r="G81" s="84"/>
    </row>
    <row r="82" customFormat="false" ht="15" hidden="false" customHeight="true" outlineLevel="0" collapsed="false">
      <c r="A82" s="51" t="n">
        <f aca="false">A81+1</f>
        <v>74</v>
      </c>
      <c r="B82" s="16"/>
      <c r="C82" s="84" t="n">
        <f aca="false">SUM(D82:G82)</f>
        <v>0</v>
      </c>
      <c r="D82" s="84"/>
      <c r="E82" s="84"/>
      <c r="F82" s="84"/>
      <c r="G82" s="84"/>
    </row>
    <row r="83" customFormat="false" ht="15" hidden="false" customHeight="true" outlineLevel="0" collapsed="false">
      <c r="A83" s="51" t="n">
        <f aca="false">A82+1</f>
        <v>75</v>
      </c>
      <c r="B83" s="16"/>
      <c r="C83" s="84" t="n">
        <f aca="false">SUM(D83:G83)</f>
        <v>0</v>
      </c>
      <c r="D83" s="84"/>
      <c r="E83" s="84"/>
      <c r="F83" s="84"/>
      <c r="G83" s="84"/>
    </row>
    <row r="84" customFormat="false" ht="15" hidden="false" customHeight="true" outlineLevel="0" collapsed="false">
      <c r="A84" s="51" t="n">
        <f aca="false">A83+1</f>
        <v>76</v>
      </c>
      <c r="B84" s="16"/>
      <c r="C84" s="84" t="n">
        <f aca="false">SUM(D84:G84)</f>
        <v>0</v>
      </c>
      <c r="D84" s="84"/>
      <c r="E84" s="84"/>
      <c r="F84" s="84"/>
      <c r="G84" s="84"/>
    </row>
    <row r="85" customFormat="false" ht="15" hidden="false" customHeight="true" outlineLevel="0" collapsed="false">
      <c r="A85" s="51" t="n">
        <f aca="false">A84+1</f>
        <v>77</v>
      </c>
      <c r="B85" s="16"/>
      <c r="C85" s="84" t="n">
        <f aca="false">SUM(D85:G85)</f>
        <v>0</v>
      </c>
      <c r="D85" s="84"/>
      <c r="E85" s="84"/>
      <c r="F85" s="84"/>
      <c r="G85" s="84"/>
    </row>
    <row r="86" customFormat="false" ht="15" hidden="false" customHeight="true" outlineLevel="0" collapsed="false">
      <c r="A86" s="51" t="n">
        <f aca="false">A85+1</f>
        <v>78</v>
      </c>
      <c r="B86" s="16"/>
      <c r="C86" s="84" t="n">
        <f aca="false">SUM(D86:G86)</f>
        <v>0</v>
      </c>
      <c r="D86" s="84"/>
      <c r="E86" s="84"/>
      <c r="F86" s="84"/>
      <c r="G86" s="84"/>
    </row>
    <row r="87" customFormat="false" ht="15" hidden="false" customHeight="true" outlineLevel="0" collapsed="false">
      <c r="A87" s="51" t="n">
        <f aca="false">A86+1</f>
        <v>79</v>
      </c>
      <c r="B87" s="16"/>
      <c r="C87" s="84" t="n">
        <f aca="false">SUM(D87:G87)</f>
        <v>0</v>
      </c>
      <c r="D87" s="84"/>
      <c r="E87" s="84"/>
      <c r="F87" s="84"/>
      <c r="G87" s="84"/>
    </row>
    <row r="88" customFormat="false" ht="15" hidden="false" customHeight="true" outlineLevel="0" collapsed="false">
      <c r="A88" s="51" t="n">
        <f aca="false">A87+1</f>
        <v>80</v>
      </c>
      <c r="B88" s="16"/>
      <c r="C88" s="84" t="n">
        <f aca="false">SUM(D88:G88)</f>
        <v>0</v>
      </c>
      <c r="D88" s="84"/>
      <c r="E88" s="84"/>
      <c r="F88" s="84"/>
      <c r="G88" s="84"/>
    </row>
    <row r="89" customFormat="false" ht="15" hidden="false" customHeight="true" outlineLevel="0" collapsed="false">
      <c r="A89" s="51" t="n">
        <f aca="false">A88+1</f>
        <v>81</v>
      </c>
      <c r="B89" s="16"/>
      <c r="C89" s="84" t="n">
        <f aca="false">SUM(D89:G89)</f>
        <v>0</v>
      </c>
      <c r="D89" s="84"/>
      <c r="E89" s="87"/>
      <c r="F89" s="19"/>
      <c r="G89" s="84"/>
    </row>
    <row r="90" customFormat="false" ht="15" hidden="false" customHeight="true" outlineLevel="0" collapsed="false">
      <c r="A90" s="51" t="n">
        <f aca="false">A89+1</f>
        <v>82</v>
      </c>
      <c r="B90" s="16"/>
      <c r="C90" s="84" t="n">
        <f aca="false">SUM(D90:G90)</f>
        <v>0</v>
      </c>
      <c r="D90" s="84"/>
      <c r="E90" s="84"/>
      <c r="F90" s="84"/>
      <c r="G90" s="84"/>
    </row>
    <row r="91" customFormat="false" ht="15" hidden="false" customHeight="true" outlineLevel="0" collapsed="false">
      <c r="A91" s="51" t="n">
        <f aca="false">A90+1</f>
        <v>83</v>
      </c>
      <c r="B91" s="16"/>
      <c r="C91" s="84" t="n">
        <f aca="false">SUM(D91:G91)</f>
        <v>0</v>
      </c>
      <c r="D91" s="84"/>
      <c r="E91" s="84"/>
      <c r="F91" s="84"/>
      <c r="G91" s="84"/>
    </row>
    <row r="92" customFormat="false" ht="15" hidden="false" customHeight="true" outlineLevel="0" collapsed="false">
      <c r="A92" s="51" t="n">
        <f aca="false">A91+1</f>
        <v>84</v>
      </c>
      <c r="B92" s="16"/>
      <c r="C92" s="84" t="n">
        <f aca="false">SUM(D92:G92)</f>
        <v>0</v>
      </c>
      <c r="D92" s="84"/>
      <c r="E92" s="84"/>
      <c r="F92" s="84"/>
      <c r="G92" s="84"/>
    </row>
    <row r="93" customFormat="false" ht="15" hidden="false" customHeight="true" outlineLevel="0" collapsed="false">
      <c r="A93" s="51" t="n">
        <f aca="false">A92+1</f>
        <v>85</v>
      </c>
      <c r="B93" s="16"/>
      <c r="C93" s="84" t="n">
        <f aca="false">SUM(D93:G93)</f>
        <v>0</v>
      </c>
      <c r="D93" s="84"/>
      <c r="E93" s="84"/>
      <c r="F93" s="84"/>
      <c r="G93" s="84"/>
    </row>
    <row r="94" customFormat="false" ht="15" hidden="false" customHeight="true" outlineLevel="0" collapsed="false">
      <c r="A94" s="51" t="n">
        <f aca="false">A93+1</f>
        <v>86</v>
      </c>
      <c r="B94" s="16"/>
      <c r="C94" s="84" t="n">
        <f aca="false">SUM(D94:G94)</f>
        <v>0</v>
      </c>
      <c r="D94" s="84"/>
      <c r="E94" s="84"/>
      <c r="F94" s="84"/>
      <c r="G94" s="84"/>
    </row>
    <row r="95" customFormat="false" ht="15" hidden="false" customHeight="true" outlineLevel="0" collapsed="false">
      <c r="A95" s="51" t="n">
        <f aca="false">A94+1</f>
        <v>87</v>
      </c>
      <c r="B95" s="25"/>
      <c r="C95" s="84" t="n">
        <f aca="false">SUM(D95:G95)</f>
        <v>0</v>
      </c>
      <c r="D95" s="84"/>
      <c r="E95" s="84"/>
      <c r="F95" s="84"/>
      <c r="G95" s="84"/>
    </row>
    <row r="96" customFormat="false" ht="15" hidden="false" customHeight="true" outlineLevel="0" collapsed="false">
      <c r="A96" s="51" t="n">
        <f aca="false">A95+1</f>
        <v>88</v>
      </c>
      <c r="B96" s="16"/>
      <c r="C96" s="84" t="n">
        <f aca="false">SUM(D96:G96)</f>
        <v>0</v>
      </c>
      <c r="D96" s="84"/>
      <c r="E96" s="84"/>
      <c r="F96" s="84"/>
      <c r="G96" s="84"/>
    </row>
    <row r="97" customFormat="false" ht="15" hidden="false" customHeight="true" outlineLevel="0" collapsed="false">
      <c r="A97" s="51" t="n">
        <f aca="false">A96+1</f>
        <v>89</v>
      </c>
      <c r="B97" s="16"/>
      <c r="C97" s="84" t="n">
        <f aca="false">SUM(D97:G97)</f>
        <v>0</v>
      </c>
      <c r="D97" s="84"/>
      <c r="E97" s="84"/>
      <c r="F97" s="84"/>
      <c r="G97" s="84"/>
    </row>
    <row r="98" customFormat="false" ht="15" hidden="false" customHeight="true" outlineLevel="0" collapsed="false">
      <c r="A98" s="51" t="n">
        <f aca="false">A97+1</f>
        <v>90</v>
      </c>
      <c r="B98" s="16"/>
      <c r="C98" s="84" t="n">
        <f aca="false">SUM(D98:G98)</f>
        <v>0</v>
      </c>
      <c r="D98" s="84"/>
      <c r="E98" s="84"/>
      <c r="F98" s="84"/>
      <c r="G98" s="84"/>
    </row>
    <row r="99" customFormat="false" ht="15" hidden="false" customHeight="true" outlineLevel="0" collapsed="false">
      <c r="A99" s="51" t="n">
        <f aca="false">A98+1</f>
        <v>91</v>
      </c>
      <c r="B99" s="16"/>
      <c r="C99" s="84" t="n">
        <f aca="false">SUM(D99:G99)</f>
        <v>0</v>
      </c>
      <c r="D99" s="84"/>
      <c r="E99" s="84"/>
      <c r="F99" s="84"/>
      <c r="G99" s="84"/>
    </row>
    <row r="100" customFormat="false" ht="15" hidden="false" customHeight="true" outlineLevel="0" collapsed="false">
      <c r="A100" s="51" t="n">
        <f aca="false">A99+1</f>
        <v>92</v>
      </c>
      <c r="B100" s="16"/>
      <c r="C100" s="84" t="n">
        <f aca="false">SUM(D100:G100)</f>
        <v>0</v>
      </c>
      <c r="D100" s="84"/>
      <c r="E100" s="84"/>
      <c r="F100" s="84"/>
      <c r="G100" s="84"/>
    </row>
    <row r="101" customFormat="false" ht="15" hidden="false" customHeight="true" outlineLevel="0" collapsed="false">
      <c r="A101" s="51" t="n">
        <f aca="false">A100+1</f>
        <v>93</v>
      </c>
      <c r="B101" s="16"/>
      <c r="C101" s="84" t="n">
        <f aca="false">SUM(D101:G101)</f>
        <v>27.87</v>
      </c>
      <c r="D101" s="84"/>
      <c r="E101" s="87"/>
      <c r="F101" s="19" t="n">
        <f aca="false">1.41+26.46</f>
        <v>27.87</v>
      </c>
      <c r="G101" s="84"/>
    </row>
    <row r="102" customFormat="false" ht="15" hidden="false" customHeight="true" outlineLevel="0" collapsed="false">
      <c r="A102" s="51" t="n">
        <f aca="false">A101+1</f>
        <v>94</v>
      </c>
      <c r="B102" s="16"/>
      <c r="C102" s="84" t="n">
        <f aca="false">SUM(D102:G102)</f>
        <v>0</v>
      </c>
      <c r="D102" s="84"/>
      <c r="E102" s="84"/>
      <c r="F102" s="84"/>
      <c r="G102" s="84"/>
    </row>
    <row r="103" customFormat="false" ht="15" hidden="false" customHeight="true" outlineLevel="0" collapsed="false">
      <c r="A103" s="51" t="n">
        <f aca="false">A102+1</f>
        <v>95</v>
      </c>
      <c r="B103" s="16"/>
      <c r="C103" s="84" t="n">
        <f aca="false">SUM(D103:G103)</f>
        <v>0</v>
      </c>
      <c r="D103" s="84"/>
      <c r="E103" s="84"/>
      <c r="F103" s="84"/>
      <c r="G103" s="84"/>
    </row>
    <row r="104" customFormat="false" ht="15" hidden="false" customHeight="true" outlineLevel="0" collapsed="false">
      <c r="A104" s="51" t="n">
        <f aca="false">A103+1</f>
        <v>96</v>
      </c>
      <c r="B104" s="16"/>
      <c r="C104" s="84" t="n">
        <f aca="false">SUM(D104:G104)</f>
        <v>0</v>
      </c>
      <c r="D104" s="84"/>
      <c r="E104" s="84"/>
      <c r="F104" s="84"/>
      <c r="G104" s="84"/>
    </row>
    <row r="105" customFormat="false" ht="15" hidden="false" customHeight="true" outlineLevel="0" collapsed="false">
      <c r="A105" s="51" t="n">
        <f aca="false">A104+1</f>
        <v>97</v>
      </c>
      <c r="B105" s="16"/>
      <c r="C105" s="84" t="n">
        <f aca="false">SUM(D105:G105)</f>
        <v>0</v>
      </c>
      <c r="D105" s="84"/>
      <c r="E105" s="84"/>
      <c r="F105" s="84"/>
      <c r="G105" s="84"/>
    </row>
    <row r="106" customFormat="false" ht="15" hidden="false" customHeight="true" outlineLevel="0" collapsed="false">
      <c r="A106" s="51" t="n">
        <f aca="false">A105+1</f>
        <v>98</v>
      </c>
      <c r="B106" s="16"/>
      <c r="C106" s="84" t="n">
        <f aca="false">SUM(D106:G106)</f>
        <v>0</v>
      </c>
      <c r="D106" s="84"/>
      <c r="E106" s="84"/>
      <c r="F106" s="84"/>
      <c r="G106" s="84"/>
    </row>
    <row r="107" customFormat="false" ht="15" hidden="false" customHeight="true" outlineLevel="0" collapsed="false">
      <c r="A107" s="51" t="n">
        <f aca="false">A106+1</f>
        <v>99</v>
      </c>
      <c r="B107" s="16"/>
      <c r="C107" s="84" t="n">
        <f aca="false">SUM(D107:G107)</f>
        <v>0</v>
      </c>
      <c r="D107" s="84"/>
      <c r="E107" s="87"/>
      <c r="F107" s="19"/>
      <c r="G107" s="84"/>
    </row>
    <row r="108" customFormat="false" ht="15" hidden="false" customHeight="true" outlineLevel="0" collapsed="false">
      <c r="A108" s="51" t="n">
        <f aca="false">A107+1</f>
        <v>100</v>
      </c>
      <c r="B108" s="16"/>
      <c r="C108" s="84" t="n">
        <f aca="false">SUM(D108:G108)</f>
        <v>0</v>
      </c>
      <c r="D108" s="84"/>
      <c r="E108" s="84"/>
      <c r="F108" s="84"/>
      <c r="G108" s="84"/>
    </row>
    <row r="109" customFormat="false" ht="15" hidden="false" customHeight="true" outlineLevel="0" collapsed="false">
      <c r="A109" s="51" t="n">
        <f aca="false">A108+1</f>
        <v>101</v>
      </c>
      <c r="B109" s="16"/>
      <c r="C109" s="84" t="n">
        <f aca="false">SUM(D109:G109)</f>
        <v>0</v>
      </c>
      <c r="D109" s="84"/>
      <c r="E109" s="84"/>
      <c r="F109" s="84"/>
      <c r="G109" s="84"/>
    </row>
    <row r="110" customFormat="false" ht="15" hidden="false" customHeight="true" outlineLevel="0" collapsed="false">
      <c r="A110" s="51" t="n">
        <f aca="false">A109+1</f>
        <v>102</v>
      </c>
      <c r="B110" s="16"/>
      <c r="C110" s="84" t="n">
        <f aca="false">SUM(D110:G110)</f>
        <v>0</v>
      </c>
      <c r="D110" s="84"/>
      <c r="E110" s="84"/>
      <c r="F110" s="84"/>
      <c r="G110" s="84"/>
    </row>
    <row r="111" customFormat="false" ht="15" hidden="false" customHeight="true" outlineLevel="0" collapsed="false">
      <c r="A111" s="51" t="n">
        <f aca="false">A110+1</f>
        <v>103</v>
      </c>
      <c r="B111" s="16"/>
      <c r="C111" s="84" t="n">
        <f aca="false">SUM(D111:G111)</f>
        <v>0</v>
      </c>
      <c r="D111" s="84"/>
      <c r="E111" s="84"/>
      <c r="F111" s="19"/>
      <c r="G111" s="84"/>
    </row>
    <row r="112" customFormat="false" ht="15" hidden="false" customHeight="true" outlineLevel="0" collapsed="false">
      <c r="A112" s="51" t="n">
        <f aca="false">A111+1</f>
        <v>104</v>
      </c>
      <c r="B112" s="16"/>
      <c r="C112" s="84" t="n">
        <f aca="false">SUM(D112:G112)</f>
        <v>0</v>
      </c>
      <c r="D112" s="84"/>
      <c r="E112" s="84"/>
      <c r="F112" s="84"/>
      <c r="G112" s="84"/>
    </row>
    <row r="113" customFormat="false" ht="15" hidden="false" customHeight="true" outlineLevel="0" collapsed="false">
      <c r="A113" s="51" t="n">
        <f aca="false">A112+1</f>
        <v>105</v>
      </c>
      <c r="B113" s="16"/>
      <c r="C113" s="84" t="n">
        <f aca="false">SUM(D113:G113)</f>
        <v>0</v>
      </c>
      <c r="D113" s="84"/>
      <c r="E113" s="84"/>
      <c r="F113" s="19"/>
      <c r="G113" s="84"/>
    </row>
    <row r="114" customFormat="false" ht="15" hidden="false" customHeight="true" outlineLevel="0" collapsed="false">
      <c r="A114" s="51" t="n">
        <f aca="false">A113+1</f>
        <v>106</v>
      </c>
      <c r="B114" s="16"/>
      <c r="C114" s="84" t="n">
        <f aca="false">SUM(D114:G114)</f>
        <v>0</v>
      </c>
      <c r="D114" s="84"/>
      <c r="E114" s="84"/>
      <c r="F114" s="84"/>
      <c r="G114" s="84"/>
    </row>
    <row r="115" customFormat="false" ht="15" hidden="false" customHeight="true" outlineLevel="0" collapsed="false">
      <c r="A115" s="51" t="n">
        <f aca="false">A114+1</f>
        <v>107</v>
      </c>
      <c r="B115" s="16"/>
      <c r="C115" s="84" t="n">
        <f aca="false">SUM(D115:G115)</f>
        <v>0</v>
      </c>
      <c r="D115" s="84"/>
      <c r="E115" s="84"/>
      <c r="F115" s="84"/>
      <c r="G115" s="84"/>
    </row>
    <row r="116" customFormat="false" ht="15" hidden="false" customHeight="true" outlineLevel="0" collapsed="false">
      <c r="A116" s="51" t="n">
        <f aca="false">A115+1</f>
        <v>108</v>
      </c>
      <c r="B116" s="16"/>
      <c r="C116" s="84" t="n">
        <f aca="false">SUM(D116:G116)</f>
        <v>0</v>
      </c>
      <c r="D116" s="84"/>
      <c r="E116" s="84"/>
      <c r="F116" s="84"/>
      <c r="G116" s="84"/>
    </row>
    <row r="117" customFormat="false" ht="15" hidden="false" customHeight="true" outlineLevel="0" collapsed="false">
      <c r="A117" s="51" t="n">
        <f aca="false">A116+1</f>
        <v>109</v>
      </c>
      <c r="B117" s="16"/>
      <c r="C117" s="84" t="n">
        <f aca="false">SUM(D117:G117)</f>
        <v>0</v>
      </c>
      <c r="D117" s="84"/>
      <c r="E117" s="84"/>
      <c r="F117" s="84"/>
      <c r="G117" s="84"/>
    </row>
    <row r="118" customFormat="false" ht="15" hidden="false" customHeight="true" outlineLevel="0" collapsed="false">
      <c r="A118" s="51" t="n">
        <f aca="false">A117+1</f>
        <v>110</v>
      </c>
      <c r="B118" s="16"/>
      <c r="C118" s="84" t="n">
        <f aca="false">SUM(D118:G118)</f>
        <v>0</v>
      </c>
      <c r="D118" s="84"/>
      <c r="E118" s="84"/>
      <c r="F118" s="84"/>
      <c r="G118" s="84"/>
    </row>
    <row r="119" customFormat="false" ht="15" hidden="false" customHeight="true" outlineLevel="0" collapsed="false">
      <c r="A119" s="51" t="n">
        <f aca="false">A118+1</f>
        <v>111</v>
      </c>
      <c r="B119" s="16"/>
      <c r="C119" s="84" t="n">
        <f aca="false">SUM(D119:G119)</f>
        <v>0</v>
      </c>
      <c r="D119" s="84"/>
      <c r="E119" s="84"/>
      <c r="F119" s="84"/>
      <c r="G119" s="84"/>
    </row>
    <row r="120" customFormat="false" ht="15" hidden="false" customHeight="true" outlineLevel="0" collapsed="false">
      <c r="A120" s="51" t="n">
        <f aca="false">A119+1</f>
        <v>112</v>
      </c>
      <c r="B120" s="16"/>
      <c r="C120" s="84" t="n">
        <f aca="false">SUM(D120:G120)</f>
        <v>0</v>
      </c>
      <c r="D120" s="84"/>
      <c r="E120" s="84"/>
      <c r="F120" s="84"/>
      <c r="G120" s="84"/>
    </row>
    <row r="121" customFormat="false" ht="15" hidden="false" customHeight="true" outlineLevel="0" collapsed="false">
      <c r="A121" s="51" t="n">
        <f aca="false">A120+1</f>
        <v>113</v>
      </c>
      <c r="B121" s="16"/>
      <c r="C121" s="84" t="n">
        <f aca="false">SUM(D121:G121)</f>
        <v>0</v>
      </c>
      <c r="D121" s="84"/>
      <c r="E121" s="84"/>
      <c r="F121" s="84"/>
      <c r="G121" s="84"/>
    </row>
    <row r="122" customFormat="false" ht="15" hidden="false" customHeight="true" outlineLevel="0" collapsed="false">
      <c r="A122" s="51" t="n">
        <f aca="false">A121+1</f>
        <v>114</v>
      </c>
      <c r="B122" s="16"/>
      <c r="C122" s="84" t="n">
        <f aca="false">SUM(D122:G122)</f>
        <v>0</v>
      </c>
      <c r="D122" s="84"/>
      <c r="E122" s="84"/>
      <c r="F122" s="84"/>
      <c r="G122" s="84"/>
    </row>
    <row r="123" customFormat="false" ht="15" hidden="false" customHeight="true" outlineLevel="0" collapsed="false">
      <c r="A123" s="51" t="n">
        <f aca="false">A122+1</f>
        <v>115</v>
      </c>
      <c r="B123" s="16"/>
      <c r="C123" s="84" t="n">
        <f aca="false">SUM(D123:G123)</f>
        <v>0</v>
      </c>
      <c r="D123" s="84"/>
      <c r="E123" s="84"/>
      <c r="F123" s="84"/>
      <c r="G123" s="84"/>
    </row>
    <row r="124" customFormat="false" ht="15" hidden="false" customHeight="true" outlineLevel="0" collapsed="false">
      <c r="A124" s="51" t="n">
        <f aca="false">A123+1</f>
        <v>116</v>
      </c>
      <c r="B124" s="16"/>
      <c r="C124" s="84" t="n">
        <f aca="false">SUM(D124:G124)</f>
        <v>0</v>
      </c>
      <c r="D124" s="84"/>
      <c r="E124" s="84"/>
      <c r="F124" s="84"/>
      <c r="G124" s="84"/>
    </row>
    <row r="125" customFormat="false" ht="15" hidden="false" customHeight="true" outlineLevel="0" collapsed="false">
      <c r="A125" s="51" t="n">
        <f aca="false">A124+1</f>
        <v>117</v>
      </c>
      <c r="B125" s="16"/>
      <c r="C125" s="84" t="n">
        <f aca="false">SUM(D125:G125)</f>
        <v>0</v>
      </c>
      <c r="D125" s="84"/>
      <c r="E125" s="84"/>
      <c r="F125" s="19"/>
      <c r="G125" s="84"/>
      <c r="L125" s="54"/>
    </row>
    <row r="126" customFormat="false" ht="15" hidden="false" customHeight="true" outlineLevel="0" collapsed="false">
      <c r="A126" s="51" t="n">
        <f aca="false">A125+1</f>
        <v>118</v>
      </c>
      <c r="B126" s="16"/>
      <c r="C126" s="84" t="n">
        <f aca="false">SUM(D126:G126)</f>
        <v>0</v>
      </c>
      <c r="D126" s="84"/>
      <c r="E126" s="84"/>
      <c r="F126" s="84"/>
      <c r="G126" s="84"/>
      <c r="L126" s="55"/>
    </row>
    <row r="127" customFormat="false" ht="15" hidden="false" customHeight="true" outlineLevel="0" collapsed="false">
      <c r="A127" s="51" t="n">
        <f aca="false">A126+1</f>
        <v>119</v>
      </c>
      <c r="B127" s="16"/>
      <c r="C127" s="84" t="n">
        <f aca="false">SUM(D127:G127)</f>
        <v>0</v>
      </c>
      <c r="D127" s="84"/>
      <c r="E127" s="84"/>
      <c r="F127" s="19"/>
      <c r="G127" s="84"/>
    </row>
    <row r="128" customFormat="false" ht="15" hidden="false" customHeight="true" outlineLevel="0" collapsed="false">
      <c r="A128" s="51" t="n">
        <f aca="false">A127+1</f>
        <v>120</v>
      </c>
      <c r="B128" s="16"/>
      <c r="C128" s="84" t="n">
        <f aca="false">SUM(D128:G128)</f>
        <v>0</v>
      </c>
      <c r="D128" s="84"/>
      <c r="E128" s="84"/>
      <c r="F128" s="84"/>
      <c r="G128" s="84"/>
    </row>
    <row r="129" customFormat="false" ht="13.8" hidden="false" customHeight="false" outlineLevel="0" collapsed="false">
      <c r="A129" s="56" t="s">
        <v>13</v>
      </c>
      <c r="B129" s="56"/>
      <c r="C129" s="30" t="n">
        <f aca="false">SUM(C9:C128)</f>
        <v>345.39</v>
      </c>
      <c r="D129" s="30" t="n">
        <f aca="false">SUM(D9:D128)</f>
        <v>0</v>
      </c>
      <c r="E129" s="30" t="n">
        <f aca="false">SUM(E9:E128)</f>
        <v>0</v>
      </c>
      <c r="F129" s="30" t="n">
        <f aca="false">SUM(F9:F128)</f>
        <v>345.39</v>
      </c>
      <c r="G129" s="30" t="n">
        <f aca="false">SUM(G9:G128)</f>
        <v>0</v>
      </c>
    </row>
    <row r="130" customFormat="false" ht="13.8" hidden="false" customHeight="false" outlineLevel="0" collapsed="false">
      <c r="C130" s="53" t="n">
        <f aca="false">0.22+1.43</f>
        <v>1.65</v>
      </c>
    </row>
    <row r="131" customFormat="false" ht="13.8" hidden="false" customHeight="false" outlineLevel="0" collapsed="false">
      <c r="C131" s="71"/>
    </row>
    <row r="132" customFormat="false" ht="13.8" hidden="false" customHeight="false" outlineLevel="0" collapsed="false">
      <c r="C132" s="31" t="n">
        <f aca="false">C129+C130-C131</f>
        <v>347.04</v>
      </c>
      <c r="D132" s="88"/>
    </row>
    <row r="133" customFormat="false" ht="13.8" hidden="false" customHeight="false" outlineLevel="0" collapsed="false">
      <c r="C133" s="53"/>
    </row>
    <row r="134" customFormat="false" ht="13.8" hidden="false" customHeight="false" outlineLevel="0" collapsed="false">
      <c r="E134" s="1"/>
    </row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</sheetData>
  <mergeCells count="7">
    <mergeCell ref="A2:G2"/>
    <mergeCell ref="A3:G3"/>
    <mergeCell ref="A4:G4"/>
    <mergeCell ref="A6:A7"/>
    <mergeCell ref="B6:B7"/>
    <mergeCell ref="C6:C7"/>
    <mergeCell ref="D6:G6"/>
  </mergeCells>
  <printOptions headings="false" gridLines="false" gridLinesSet="true" horizontalCentered="false" verticalCentered="false"/>
  <pageMargins left="0.315277777777778" right="0" top="0.354166666666667" bottom="0.354166666666667" header="0.511805555555555" footer="0.511805555555555"/>
  <pageSetup paperSize="9" scale="12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2020-08-24T23:42:08Z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